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Indtast Kw" sheetId="3" r:id="rId1"/>
    <sheet name="DATA" sheetId="1" r:id="rId2"/>
    <sheet name="Kwp beregner" sheetId="4" r:id="rId3"/>
    <sheet name="!" sheetId="2" r:id="rId4"/>
  </sheets>
  <calcPr calcId="125725"/>
</workbook>
</file>

<file path=xl/calcChain.xml><?xml version="1.0" encoding="utf-8"?>
<calcChain xmlns="http://schemas.openxmlformats.org/spreadsheetml/2006/main">
  <c r="B35" i="4"/>
  <c r="J13"/>
  <c r="AA2" i="3"/>
  <c r="Z34" s="1"/>
  <c r="AA34" s="1"/>
  <c r="G16" i="4" l="1"/>
  <c r="M16" i="1" l="1"/>
  <c r="N16"/>
  <c r="O16"/>
  <c r="P16"/>
  <c r="Q16"/>
  <c r="R16"/>
  <c r="S16"/>
  <c r="T16"/>
  <c r="U16"/>
  <c r="V16"/>
  <c r="W16"/>
  <c r="L16"/>
  <c r="C19"/>
  <c r="C20"/>
  <c r="C21"/>
  <c r="C22"/>
  <c r="C23"/>
  <c r="C24"/>
  <c r="C25"/>
  <c r="C26"/>
  <c r="C27"/>
  <c r="C28"/>
  <c r="C29"/>
  <c r="C18"/>
  <c r="E7"/>
  <c r="F7" s="1"/>
  <c r="F2" i="3" s="1"/>
  <c r="E8" i="1"/>
  <c r="F8" s="1"/>
  <c r="I2" i="3" s="1"/>
  <c r="E9" i="1"/>
  <c r="F9" s="1"/>
  <c r="L2" i="3" s="1"/>
  <c r="E10" i="1"/>
  <c r="F10" s="1"/>
  <c r="O2" i="3" s="1"/>
  <c r="E11" i="1"/>
  <c r="F11" s="1"/>
  <c r="R2" i="3" s="1"/>
  <c r="E12" i="1"/>
  <c r="F12" s="1"/>
  <c r="U2" i="3" s="1"/>
  <c r="E13" i="1"/>
  <c r="F13" s="1"/>
  <c r="X2" i="3" s="1"/>
  <c r="E14" i="1"/>
  <c r="F14" s="1"/>
  <c r="E15"/>
  <c r="F15" s="1"/>
  <c r="AD2" i="3" s="1"/>
  <c r="E16" i="1"/>
  <c r="F16" s="1"/>
  <c r="AG2" i="3" s="1"/>
  <c r="E17" i="1"/>
  <c r="F17" s="1"/>
  <c r="AJ2" i="3" s="1"/>
  <c r="E6" i="1"/>
  <c r="F6" s="1"/>
  <c r="C2" i="3" s="1"/>
  <c r="AI34" l="1"/>
  <c r="AJ34" s="1"/>
  <c r="W2" i="1" s="1"/>
  <c r="AC34" i="3"/>
  <c r="AD34" s="1"/>
  <c r="U2" i="1" s="1"/>
  <c r="W34" i="3"/>
  <c r="X34" s="1"/>
  <c r="S2" i="1" s="1"/>
  <c r="Q34" i="3"/>
  <c r="R34" s="1"/>
  <c r="Q2" i="1" s="1"/>
  <c r="K34" i="3"/>
  <c r="L34" s="1"/>
  <c r="O2" i="1" s="1"/>
  <c r="E34" i="3"/>
  <c r="F34"/>
  <c r="M2" i="1" s="1"/>
  <c r="B34" i="3"/>
  <c r="C34" s="1"/>
  <c r="AF34"/>
  <c r="AG34" s="1"/>
  <c r="V2" i="1" s="1"/>
  <c r="T34" i="3"/>
  <c r="U34" s="1"/>
  <c r="R2" i="1" s="1"/>
  <c r="N34" i="3"/>
  <c r="O34" s="1"/>
  <c r="P2" i="1" s="1"/>
  <c r="H34" i="3"/>
  <c r="I34" s="1"/>
  <c r="N2" i="1" s="1"/>
  <c r="T2"/>
  <c r="T3" s="1"/>
  <c r="Q3" l="1"/>
  <c r="Q4"/>
  <c r="I10" i="2"/>
  <c r="I11" s="1"/>
  <c r="I12" s="1"/>
  <c r="I13" s="1"/>
  <c r="I14" s="1"/>
  <c r="I15" s="1"/>
  <c r="I16" s="1"/>
  <c r="I17" s="1"/>
  <c r="I18" s="1"/>
  <c r="I19" s="1"/>
  <c r="I20" s="1"/>
  <c r="I21" s="1"/>
  <c r="W4" i="1"/>
  <c r="O16" i="2"/>
  <c r="O17" s="1"/>
  <c r="O18" s="1"/>
  <c r="O19" s="1"/>
  <c r="O20" s="1"/>
  <c r="O21" s="1"/>
  <c r="O22" s="1"/>
  <c r="O23" s="1"/>
  <c r="O24" s="1"/>
  <c r="O25" s="1"/>
  <c r="O26" s="1"/>
  <c r="O27" s="1"/>
  <c r="W3" i="1"/>
  <c r="M4"/>
  <c r="M3"/>
  <c r="E6" i="2"/>
  <c r="E7" s="1"/>
  <c r="E8" s="1"/>
  <c r="E9" s="1"/>
  <c r="E10" s="1"/>
  <c r="E11" s="1"/>
  <c r="E12" s="1"/>
  <c r="E13" s="1"/>
  <c r="E14" s="1"/>
  <c r="E15" s="1"/>
  <c r="E16" s="1"/>
  <c r="E17" s="1"/>
  <c r="U4" i="1"/>
  <c r="U3"/>
  <c r="M14" i="2"/>
  <c r="M15" s="1"/>
  <c r="M16" s="1"/>
  <c r="M17" s="1"/>
  <c r="M18" s="1"/>
  <c r="M19" s="1"/>
  <c r="M20" s="1"/>
  <c r="M21" s="1"/>
  <c r="M22" s="1"/>
  <c r="M23" s="1"/>
  <c r="M24" s="1"/>
  <c r="M25" s="1"/>
  <c r="V4" i="1"/>
  <c r="N15" i="2"/>
  <c r="N16" s="1"/>
  <c r="N17" s="1"/>
  <c r="N18" s="1"/>
  <c r="N19" s="1"/>
  <c r="N20" s="1"/>
  <c r="N21" s="1"/>
  <c r="N22" s="1"/>
  <c r="N23" s="1"/>
  <c r="N24" s="1"/>
  <c r="N25" s="1"/>
  <c r="N26" s="1"/>
  <c r="V3" i="1"/>
  <c r="L2"/>
  <c r="T4"/>
  <c r="P4"/>
  <c r="P3"/>
  <c r="S4"/>
  <c r="S3"/>
  <c r="N4"/>
  <c r="N3"/>
  <c r="O4"/>
  <c r="O3"/>
  <c r="R4"/>
  <c r="R3"/>
  <c r="L13" i="2"/>
  <c r="L14" s="1"/>
  <c r="L15" s="1"/>
  <c r="L16" s="1"/>
  <c r="L17" s="1"/>
  <c r="L18" s="1"/>
  <c r="L19" s="1"/>
  <c r="L20" s="1"/>
  <c r="L21" s="1"/>
  <c r="L22" s="1"/>
  <c r="L23" s="1"/>
  <c r="L24" s="1"/>
  <c r="K12"/>
  <c r="J11"/>
  <c r="J12" s="1"/>
  <c r="J13" s="1"/>
  <c r="J14" s="1"/>
  <c r="J15" s="1"/>
  <c r="J16" s="1"/>
  <c r="J17" s="1"/>
  <c r="J18" s="1"/>
  <c r="J19" s="1"/>
  <c r="J20" s="1"/>
  <c r="J21" s="1"/>
  <c r="J22" s="1"/>
  <c r="H9"/>
  <c r="G8"/>
  <c r="F7"/>
  <c r="O29"/>
  <c r="W17" i="1" s="1"/>
  <c r="I29" i="2" l="1"/>
  <c r="Q17" i="1" s="1"/>
  <c r="M29" i="2"/>
  <c r="U17" i="1" s="1"/>
  <c r="L4"/>
  <c r="L3"/>
  <c r="D5" i="2"/>
  <c r="D6" s="1"/>
  <c r="D7" s="1"/>
  <c r="D8" s="1"/>
  <c r="D9" s="1"/>
  <c r="D10" s="1"/>
  <c r="D11" s="1"/>
  <c r="D12" s="1"/>
  <c r="D13" s="1"/>
  <c r="D14" s="1"/>
  <c r="D15" s="1"/>
  <c r="D16" s="1"/>
  <c r="N29"/>
  <c r="V17" i="1" s="1"/>
  <c r="L29" i="2"/>
  <c r="T17" i="1" s="1"/>
  <c r="K13" i="2"/>
  <c r="K14" s="1"/>
  <c r="K15" s="1"/>
  <c r="K16" s="1"/>
  <c r="K17" s="1"/>
  <c r="K18" s="1"/>
  <c r="K19" s="1"/>
  <c r="K20" s="1"/>
  <c r="K21" s="1"/>
  <c r="K22" s="1"/>
  <c r="K23" s="1"/>
  <c r="J29"/>
  <c r="R17" i="1" s="1"/>
  <c r="H10" i="2"/>
  <c r="H11" s="1"/>
  <c r="H12" s="1"/>
  <c r="H13" s="1"/>
  <c r="H14" s="1"/>
  <c r="H15" s="1"/>
  <c r="H16" s="1"/>
  <c r="H17" s="1"/>
  <c r="H18" s="1"/>
  <c r="H19" s="1"/>
  <c r="H20" s="1"/>
  <c r="G9"/>
  <c r="G10" s="1"/>
  <c r="G11" s="1"/>
  <c r="G12" s="1"/>
  <c r="G13" s="1"/>
  <c r="G14" s="1"/>
  <c r="G15" s="1"/>
  <c r="G16" s="1"/>
  <c r="G17" s="1"/>
  <c r="G18" s="1"/>
  <c r="G19" s="1"/>
  <c r="F8"/>
  <c r="F9" s="1"/>
  <c r="F10" s="1"/>
  <c r="F11" s="1"/>
  <c r="F12" s="1"/>
  <c r="F13" s="1"/>
  <c r="F14" s="1"/>
  <c r="F15" s="1"/>
  <c r="F16" s="1"/>
  <c r="F17" s="1"/>
  <c r="F18" s="1"/>
  <c r="E29"/>
  <c r="M17" i="1" s="1"/>
  <c r="D29" i="2" l="1"/>
  <c r="L17" i="1" s="1"/>
  <c r="K29" i="2"/>
  <c r="S17" i="1" s="1"/>
  <c r="H29" i="2"/>
  <c r="P17" i="1" s="1"/>
  <c r="G29" i="2"/>
  <c r="O17" i="1" s="1"/>
  <c r="F29" i="2"/>
  <c r="N17" i="1" s="1"/>
  <c r="P31" i="2" l="1"/>
  <c r="Q6" i="1" s="1"/>
  <c r="Q8" s="1"/>
</calcChain>
</file>

<file path=xl/sharedStrings.xml><?xml version="1.0" encoding="utf-8"?>
<sst xmlns="http://schemas.openxmlformats.org/spreadsheetml/2006/main" count="117" uniqueCount="59">
  <si>
    <t>jan</t>
  </si>
  <si>
    <t>feb</t>
  </si>
  <si>
    <t>mar</t>
  </si>
  <si>
    <t>apr</t>
  </si>
  <si>
    <t>maj</t>
  </si>
  <si>
    <t>jun</t>
  </si>
  <si>
    <t>jul</t>
  </si>
  <si>
    <t>aug</t>
  </si>
  <si>
    <t>sep</t>
  </si>
  <si>
    <t>okt</t>
  </si>
  <si>
    <t>nov</t>
  </si>
  <si>
    <t>dec</t>
  </si>
  <si>
    <t>Forventet i %</t>
  </si>
  <si>
    <t>Måneder</t>
  </si>
  <si>
    <t>Dit anlægs forventet leverance</t>
  </si>
  <si>
    <t>produktion mrd</t>
  </si>
  <si>
    <t>Produktion dagligt</t>
  </si>
  <si>
    <t>Jan</t>
  </si>
  <si>
    <t>Feb</t>
  </si>
  <si>
    <t>Mar</t>
  </si>
  <si>
    <t>Apr</t>
  </si>
  <si>
    <t>Maj</t>
  </si>
  <si>
    <t>Jun</t>
  </si>
  <si>
    <t>Jul</t>
  </si>
  <si>
    <t>Aug</t>
  </si>
  <si>
    <t>Sep</t>
  </si>
  <si>
    <t>Okt</t>
  </si>
  <si>
    <t>Nov</t>
  </si>
  <si>
    <t>Dec</t>
  </si>
  <si>
    <t>Bruger vejledning</t>
  </si>
  <si>
    <t>Hvis man i Maj har tastet sin gennemsnitlige produktion kan man i det blå felt under maj se anlæggets forventet årsproduktion</t>
  </si>
  <si>
    <t>Kw</t>
  </si>
  <si>
    <t>Dine cellers sammlede watt</t>
  </si>
  <si>
    <t>W</t>
  </si>
  <si>
    <t xml:space="preserve">kWh/kWp </t>
  </si>
  <si>
    <t>Afvigelse i produktion i forhold til forventet (år)</t>
  </si>
  <si>
    <t>Indtast daglig produktion i ark "indtast Kw"</t>
  </si>
  <si>
    <t>Snit af Kw</t>
  </si>
  <si>
    <t>Produktion efter egen indtastning (L til W2) (år)</t>
  </si>
  <si>
    <t>Målet i %</t>
  </si>
  <si>
    <t>Indtast anlæggets forventet produktion i felt I.2. (rød)                    -              Blå (I3) indtast cellernes samlede watt 6135 w =6,135</t>
  </si>
  <si>
    <t xml:space="preserve">I de gule felter kan du se hvad du gennemsnitligt skal lave hver dag for at nå målet </t>
  </si>
  <si>
    <t>Indtast hver dag eller måneden samlet i de gule felter</t>
  </si>
  <si>
    <t>Indtast for hver dag eller samlet</t>
  </si>
  <si>
    <t>Dato</t>
  </si>
  <si>
    <t xml:space="preserve">produktion </t>
  </si>
  <si>
    <t>Kwh</t>
  </si>
  <si>
    <t>Indtast her under</t>
  </si>
  <si>
    <t>Samlet</t>
  </si>
  <si>
    <t>Antal celler</t>
  </si>
  <si>
    <t>Watt</t>
  </si>
  <si>
    <t>Samlet watt</t>
  </si>
  <si>
    <t>Navn</t>
  </si>
  <si>
    <t>Adresse</t>
  </si>
  <si>
    <r>
      <t xml:space="preserve"> m</t>
    </r>
    <r>
      <rPr>
        <b/>
        <sz val="11"/>
        <color indexed="8"/>
        <rFont val="Arial"/>
        <family val="2"/>
      </rPr>
      <t>²</t>
    </r>
  </si>
  <si>
    <t>mod øst</t>
  </si>
  <si>
    <t xml:space="preserve">mod vest </t>
  </si>
  <si>
    <t>mod Syd</t>
  </si>
  <si>
    <t>Indtast kun i rød L.2 og Blå L.3. Alle andre data kommer automatisk</t>
  </si>
</sst>
</file>

<file path=xl/styles.xml><?xml version="1.0" encoding="utf-8"?>
<styleSheet xmlns="http://schemas.openxmlformats.org/spreadsheetml/2006/main">
  <numFmts count="1">
    <numFmt numFmtId="164" formatCode="0.0"/>
  </numFmts>
  <fonts count="13">
    <font>
      <sz val="11"/>
      <color theme="1"/>
      <name val="Calibri"/>
      <family val="2"/>
      <scheme val="minor"/>
    </font>
    <font>
      <sz val="10"/>
      <color rgb="FF333333"/>
      <name val="Trebuchet MS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</font>
    <font>
      <sz val="11"/>
      <color theme="2" tint="-0.24994659260841701"/>
      <name val="Calibri"/>
      <family val="2"/>
      <scheme val="minor"/>
    </font>
    <font>
      <sz val="8"/>
      <color theme="1"/>
      <name val="Times New Roman"/>
      <family val="1"/>
    </font>
    <font>
      <b/>
      <sz val="11"/>
      <color indexed="8"/>
      <name val="Calibri"/>
      <family val="2"/>
    </font>
    <font>
      <b/>
      <sz val="11"/>
      <color indexed="8"/>
      <name val="Arial"/>
      <family val="2"/>
    </font>
    <font>
      <sz val="8"/>
      <color indexed="8"/>
      <name val="Calibri"/>
      <family val="2"/>
    </font>
    <font>
      <sz val="11"/>
      <name val="Calibri"/>
      <family val="2"/>
    </font>
    <font>
      <b/>
      <sz val="16"/>
      <name val="Calibri"/>
      <family val="2"/>
    </font>
  </fonts>
  <fills count="1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66">
    <xf numFmtId="0" fontId="0" fillId="0" borderId="0" xfId="0"/>
    <xf numFmtId="0" fontId="1" fillId="0" borderId="0" xfId="0" applyFont="1"/>
    <xf numFmtId="164" fontId="0" fillId="0" borderId="0" xfId="0" applyNumberFormat="1"/>
    <xf numFmtId="1" fontId="0" fillId="0" borderId="0" xfId="0" applyNumberFormat="1"/>
    <xf numFmtId="0" fontId="0" fillId="0" borderId="0" xfId="0" applyAlignment="1">
      <alignment textRotation="48"/>
    </xf>
    <xf numFmtId="0" fontId="0" fillId="0" borderId="1" xfId="0" applyBorder="1" applyAlignment="1">
      <alignment textRotation="48"/>
    </xf>
    <xf numFmtId="0" fontId="0" fillId="0" borderId="1" xfId="0" applyBorder="1"/>
    <xf numFmtId="164" fontId="0" fillId="0" borderId="1" xfId="0" applyNumberFormat="1" applyBorder="1"/>
    <xf numFmtId="0" fontId="0" fillId="3" borderId="0" xfId="0" applyFill="1"/>
    <xf numFmtId="0" fontId="0" fillId="3" borderId="0" xfId="0" applyFill="1" applyAlignment="1">
      <alignment textRotation="48"/>
    </xf>
    <xf numFmtId="0" fontId="1" fillId="3" borderId="0" xfId="0" applyFont="1" applyFill="1"/>
    <xf numFmtId="0" fontId="0" fillId="4" borderId="0" xfId="0" applyFill="1" applyAlignment="1">
      <alignment textRotation="48"/>
    </xf>
    <xf numFmtId="1" fontId="0" fillId="0" borderId="1" xfId="0" applyNumberFormat="1" applyBorder="1"/>
    <xf numFmtId="164" fontId="0" fillId="3" borderId="0" xfId="0" applyNumberFormat="1" applyFill="1"/>
    <xf numFmtId="164" fontId="0" fillId="2" borderId="1" xfId="0" applyNumberFormat="1" applyFill="1" applyBorder="1"/>
    <xf numFmtId="0" fontId="0" fillId="6" borderId="1" xfId="0" applyFill="1" applyBorder="1" applyAlignment="1">
      <alignment horizontal="center"/>
    </xf>
    <xf numFmtId="0" fontId="2" fillId="7" borderId="1" xfId="0" applyFont="1" applyFill="1" applyBorder="1"/>
    <xf numFmtId="0" fontId="0" fillId="8" borderId="0" xfId="0" applyFill="1"/>
    <xf numFmtId="0" fontId="5" fillId="9" borderId="1" xfId="0" applyFont="1" applyFill="1" applyBorder="1"/>
    <xf numFmtId="2" fontId="0" fillId="9" borderId="1" xfId="0" applyNumberFormat="1" applyFill="1" applyBorder="1"/>
    <xf numFmtId="0" fontId="0" fillId="0" borderId="1" xfId="0" applyBorder="1" applyAlignment="1">
      <alignment horizontal="center"/>
    </xf>
    <xf numFmtId="16" fontId="0" fillId="0" borderId="1" xfId="0" applyNumberFormat="1" applyBorder="1"/>
    <xf numFmtId="164" fontId="0" fillId="5" borderId="1" xfId="0" applyNumberFormat="1" applyFill="1" applyBorder="1"/>
    <xf numFmtId="0" fontId="0" fillId="0" borderId="0" xfId="0" applyBorder="1" applyAlignment="1">
      <alignment horizontal="center"/>
    </xf>
    <xf numFmtId="0" fontId="7" fillId="0" borderId="0" xfId="0" applyFont="1"/>
    <xf numFmtId="1" fontId="2" fillId="10" borderId="1" xfId="0" applyNumberFormat="1" applyFont="1" applyFill="1" applyBorder="1"/>
    <xf numFmtId="9" fontId="2" fillId="10" borderId="1" xfId="1" applyFont="1" applyFill="1" applyBorder="1"/>
    <xf numFmtId="9" fontId="2" fillId="11" borderId="1" xfId="1" applyFont="1" applyFill="1" applyBorder="1" applyAlignment="1">
      <alignment horizontal="center"/>
    </xf>
    <xf numFmtId="0" fontId="8" fillId="12" borderId="0" xfId="0" applyFont="1" applyFill="1"/>
    <xf numFmtId="0" fontId="11" fillId="0" borderId="0" xfId="0" applyFont="1"/>
    <xf numFmtId="0" fontId="0" fillId="13" borderId="1" xfId="0" applyFill="1" applyBorder="1" applyAlignment="1">
      <alignment horizontal="center"/>
    </xf>
    <xf numFmtId="16" fontId="0" fillId="0" borderId="0" xfId="0" applyNumberFormat="1" applyBorder="1"/>
    <xf numFmtId="0" fontId="0" fillId="0" borderId="0" xfId="0" applyBorder="1"/>
    <xf numFmtId="0" fontId="0" fillId="4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10" fillId="0" borderId="0" xfId="0" applyFont="1" applyBorder="1" applyAlignment="1">
      <alignment horizontal="center"/>
    </xf>
    <xf numFmtId="16" fontId="0" fillId="5" borderId="1" xfId="0" applyNumberFormat="1" applyFill="1" applyBorder="1"/>
    <xf numFmtId="0" fontId="0" fillId="5" borderId="1" xfId="0" applyFill="1" applyBorder="1"/>
    <xf numFmtId="1" fontId="6" fillId="14" borderId="1" xfId="0" applyNumberFormat="1" applyFont="1" applyFill="1" applyBorder="1"/>
    <xf numFmtId="0" fontId="0" fillId="0" borderId="0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0" xfId="0" applyAlignment="1">
      <alignment horizontal="center"/>
    </xf>
    <xf numFmtId="0" fontId="10" fillId="0" borderId="1" xfId="0" applyFont="1" applyBorder="1" applyAlignment="1">
      <alignment horizontal="center"/>
    </xf>
    <xf numFmtId="164" fontId="12" fillId="9" borderId="7" xfId="0" applyNumberFormat="1" applyFont="1" applyFill="1" applyBorder="1" applyAlignment="1">
      <alignment horizontal="center"/>
    </xf>
    <xf numFmtId="164" fontId="12" fillId="9" borderId="8" xfId="0" applyNumberFormat="1" applyFont="1" applyFill="1" applyBorder="1" applyAlignment="1">
      <alignment horizontal="center"/>
    </xf>
    <xf numFmtId="164" fontId="12" fillId="9" borderId="9" xfId="0" applyNumberFormat="1" applyFont="1" applyFill="1" applyBorder="1" applyAlignment="1">
      <alignment horizontal="center"/>
    </xf>
    <xf numFmtId="164" fontId="12" fillId="9" borderId="10" xfId="0" applyNumberFormat="1" applyFont="1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8" fillId="12" borderId="1" xfId="0" applyFont="1" applyFill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6" borderId="14" xfId="0" applyFill="1" applyBorder="1" applyAlignment="1">
      <alignment horizontal="center"/>
    </xf>
    <xf numFmtId="0" fontId="0" fillId="6" borderId="15" xfId="0" applyFill="1" applyBorder="1" applyAlignment="1">
      <alignment horizontal="center"/>
    </xf>
    <xf numFmtId="1" fontId="0" fillId="6" borderId="16" xfId="0" applyNumberFormat="1" applyFill="1" applyBorder="1" applyAlignment="1">
      <alignment horizontal="center"/>
    </xf>
    <xf numFmtId="1" fontId="0" fillId="6" borderId="17" xfId="0" applyNumberFormat="1" applyFill="1" applyBorder="1" applyAlignment="1">
      <alignment horizontal="center"/>
    </xf>
    <xf numFmtId="1" fontId="0" fillId="6" borderId="18" xfId="0" applyNumberFormat="1" applyFill="1" applyBorder="1" applyAlignment="1">
      <alignment horizontal="center"/>
    </xf>
  </cellXfs>
  <cellStyles count="2">
    <cellStyle name="Normal" xfId="0" builtinId="0"/>
    <cellStyle name="Procent" xfId="1" builtinId="5"/>
  </cellStyles>
  <dxfs count="2">
    <dxf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colors>
    <mruColors>
      <color rgb="FFFF534F"/>
      <color rgb="FFFD4031"/>
      <color rgb="FFFF00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26767</xdr:colOff>
      <xdr:row>9</xdr:row>
      <xdr:rowOff>145495</xdr:rowOff>
    </xdr:from>
    <xdr:to>
      <xdr:col>11</xdr:col>
      <xdr:colOff>44413</xdr:colOff>
      <xdr:row>10</xdr:row>
      <xdr:rowOff>714</xdr:rowOff>
    </xdr:to>
    <xdr:sp macro="" textlink="">
      <xdr:nvSpPr>
        <xdr:cNvPr id="4" name="Venstrepil 3"/>
        <xdr:cNvSpPr/>
      </xdr:nvSpPr>
      <xdr:spPr>
        <a:xfrm rot="1413474">
          <a:off x="2312767" y="2631520"/>
          <a:ext cx="2675121" cy="45719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a-DK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6</xdr:col>
      <xdr:colOff>23829</xdr:colOff>
      <xdr:row>13</xdr:row>
      <xdr:rowOff>179324</xdr:rowOff>
    </xdr:from>
    <xdr:to>
      <xdr:col>10</xdr:col>
      <xdr:colOff>719154</xdr:colOff>
      <xdr:row>14</xdr:row>
      <xdr:rowOff>34543</xdr:rowOff>
    </xdr:to>
    <xdr:sp macro="" textlink="">
      <xdr:nvSpPr>
        <xdr:cNvPr id="5" name="Venstrepil 4"/>
        <xdr:cNvSpPr/>
      </xdr:nvSpPr>
      <xdr:spPr>
        <a:xfrm rot="20886339">
          <a:off x="2309829" y="3427349"/>
          <a:ext cx="2571750" cy="45719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da-DK" sz="1100"/>
        </a:p>
      </xdr:txBody>
    </xdr:sp>
    <xdr:clientData/>
  </xdr:twoCellAnchor>
</xdr:wsDr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AK35"/>
  <sheetViews>
    <sheetView tabSelected="1" topLeftCell="A6" workbookViewId="0">
      <selection activeCell="A35" sqref="A33:XFD35"/>
    </sheetView>
  </sheetViews>
  <sheetFormatPr defaultRowHeight="15"/>
  <cols>
    <col min="1" max="1" width="2.7109375" customWidth="1"/>
    <col min="2" max="2" width="6.85546875" customWidth="1"/>
    <col min="3" max="3" width="4.28515625" style="2" customWidth="1"/>
    <col min="4" max="4" width="0.85546875" customWidth="1"/>
    <col min="5" max="5" width="6.85546875" customWidth="1"/>
    <col min="6" max="6" width="4.28515625" customWidth="1"/>
    <col min="7" max="7" width="0.85546875" customWidth="1"/>
    <col min="8" max="8" width="7" customWidth="1"/>
    <col min="9" max="9" width="4.28515625" customWidth="1"/>
    <col min="10" max="10" width="0.85546875" customWidth="1"/>
    <col min="11" max="11" width="6.85546875" customWidth="1"/>
    <col min="12" max="12" width="4.28515625" customWidth="1"/>
    <col min="13" max="13" width="0.85546875" customWidth="1"/>
    <col min="14" max="14" width="7.140625" customWidth="1"/>
    <col min="15" max="15" width="4.28515625" customWidth="1"/>
    <col min="16" max="16" width="0.85546875" customWidth="1"/>
    <col min="17" max="17" width="6.7109375" customWidth="1"/>
    <col min="18" max="18" width="4.28515625" customWidth="1"/>
    <col min="19" max="19" width="0.85546875" customWidth="1"/>
    <col min="20" max="20" width="5.85546875" customWidth="1"/>
    <col min="21" max="21" width="4.5703125" customWidth="1"/>
    <col min="22" max="22" width="0.85546875" customWidth="1"/>
    <col min="23" max="23" width="7.85546875" customWidth="1"/>
    <col min="24" max="24" width="4.5703125" customWidth="1"/>
    <col min="25" max="25" width="1" customWidth="1"/>
    <col min="26" max="26" width="6.85546875" customWidth="1"/>
    <col min="27" max="27" width="4.5703125" customWidth="1"/>
    <col min="28" max="28" width="1" customWidth="1"/>
    <col min="29" max="29" width="7" customWidth="1"/>
    <col min="30" max="30" width="4.5703125" customWidth="1"/>
    <col min="31" max="31" width="1" customWidth="1"/>
    <col min="32" max="32" width="6.85546875" customWidth="1"/>
    <col min="33" max="33" width="4.5703125" customWidth="1"/>
    <col min="34" max="34" width="1" customWidth="1"/>
    <col min="35" max="35" width="7" customWidth="1"/>
    <col min="36" max="36" width="4.140625" customWidth="1"/>
    <col min="37" max="37" width="1" customWidth="1"/>
  </cols>
  <sheetData>
    <row r="1" spans="2:37" ht="4.5" customHeight="1"/>
    <row r="2" spans="2:37" ht="11.25" customHeight="1">
      <c r="B2" s="21">
        <v>40909</v>
      </c>
      <c r="C2" s="7">
        <f>DATA!$F$6</f>
        <v>4.9645161290322584</v>
      </c>
      <c r="D2" s="6"/>
      <c r="E2" s="21">
        <v>40940</v>
      </c>
      <c r="F2" s="6">
        <f>DATA!$F$7</f>
        <v>11.196428571428571</v>
      </c>
      <c r="G2" s="6"/>
      <c r="H2" s="21">
        <v>40969</v>
      </c>
      <c r="I2" s="6">
        <f>DATA!$F$8</f>
        <v>15.077419354838709</v>
      </c>
      <c r="J2" s="6"/>
      <c r="K2" s="21">
        <v>41000</v>
      </c>
      <c r="L2" s="6">
        <f>DATA!F9</f>
        <v>22.8</v>
      </c>
      <c r="M2" s="6"/>
      <c r="N2" s="21">
        <v>41030</v>
      </c>
      <c r="O2" s="6">
        <f>DATA!F10</f>
        <v>24.822580645161292</v>
      </c>
      <c r="P2" s="6"/>
      <c r="Q2" s="21">
        <v>41061</v>
      </c>
      <c r="R2" s="6">
        <f>DATA!F11</f>
        <v>24.13</v>
      </c>
      <c r="S2" s="6"/>
      <c r="T2" s="21">
        <v>41091</v>
      </c>
      <c r="U2" s="6">
        <f>DATA!F12</f>
        <v>23.167741935483868</v>
      </c>
      <c r="V2" s="6"/>
      <c r="W2" s="21">
        <v>41122</v>
      </c>
      <c r="X2" s="6">
        <f>DATA!F13</f>
        <v>22.8</v>
      </c>
      <c r="Y2" s="6"/>
      <c r="Z2" s="21">
        <v>41153</v>
      </c>
      <c r="AA2" s="6">
        <f>DATA!F14</f>
        <v>17.670000000000002</v>
      </c>
      <c r="AB2" s="6"/>
      <c r="AC2" s="21">
        <v>41183</v>
      </c>
      <c r="AD2" s="6">
        <f>DATA!F15</f>
        <v>11.216129032258063</v>
      </c>
      <c r="AE2" s="6"/>
      <c r="AF2" s="21">
        <v>41214</v>
      </c>
      <c r="AG2" s="6">
        <f>DATA!F16</f>
        <v>6.4599999999999991</v>
      </c>
      <c r="AH2" s="6"/>
      <c r="AI2" s="21">
        <v>41244</v>
      </c>
      <c r="AJ2" s="6">
        <f>DATA!F17</f>
        <v>3.6774193548387095</v>
      </c>
      <c r="AK2" s="6"/>
    </row>
    <row r="3" spans="2:37" ht="11.25" customHeight="1">
      <c r="B3" s="21">
        <v>40910</v>
      </c>
      <c r="C3" s="7"/>
      <c r="D3" s="6"/>
      <c r="E3" s="21">
        <v>40941</v>
      </c>
      <c r="F3" s="6"/>
      <c r="G3" s="6"/>
      <c r="H3" s="21">
        <v>40970</v>
      </c>
      <c r="I3" s="6"/>
      <c r="J3" s="6"/>
      <c r="K3" s="21">
        <v>41001</v>
      </c>
      <c r="L3" s="6"/>
      <c r="M3" s="6"/>
      <c r="N3" s="21">
        <v>41031</v>
      </c>
      <c r="O3" s="6"/>
      <c r="P3" s="6"/>
      <c r="Q3" s="21">
        <v>41062</v>
      </c>
      <c r="R3" s="6"/>
      <c r="S3" s="6"/>
      <c r="T3" s="21">
        <v>41092</v>
      </c>
      <c r="U3" s="6"/>
      <c r="V3" s="6"/>
      <c r="W3" s="21">
        <v>41123</v>
      </c>
      <c r="X3" s="6"/>
      <c r="Y3" s="6"/>
      <c r="Z3" s="21">
        <v>41154</v>
      </c>
      <c r="AA3" s="6"/>
      <c r="AB3" s="6"/>
      <c r="AC3" s="21">
        <v>41184</v>
      </c>
      <c r="AD3" s="6"/>
      <c r="AE3" s="6"/>
      <c r="AF3" s="21">
        <v>41215</v>
      </c>
      <c r="AG3" s="6"/>
      <c r="AH3" s="6"/>
      <c r="AI3" s="21">
        <v>41245</v>
      </c>
      <c r="AJ3" s="6"/>
      <c r="AK3" s="6"/>
    </row>
    <row r="4" spans="2:37" ht="11.25" customHeight="1">
      <c r="B4" s="21">
        <v>40911</v>
      </c>
      <c r="C4" s="7"/>
      <c r="D4" s="6"/>
      <c r="E4" s="21">
        <v>40942</v>
      </c>
      <c r="F4" s="6"/>
      <c r="G4" s="6"/>
      <c r="H4" s="21">
        <v>40971</v>
      </c>
      <c r="I4" s="6"/>
      <c r="J4" s="6"/>
      <c r="K4" s="21">
        <v>41002</v>
      </c>
      <c r="L4" s="6"/>
      <c r="M4" s="6"/>
      <c r="N4" s="21">
        <v>41032</v>
      </c>
      <c r="O4" s="6"/>
      <c r="P4" s="6"/>
      <c r="Q4" s="21">
        <v>41063</v>
      </c>
      <c r="R4" s="6"/>
      <c r="S4" s="6"/>
      <c r="T4" s="21">
        <v>41093</v>
      </c>
      <c r="U4" s="6"/>
      <c r="V4" s="6"/>
      <c r="W4" s="21">
        <v>41124</v>
      </c>
      <c r="X4" s="6"/>
      <c r="Y4" s="6"/>
      <c r="Z4" s="21">
        <v>41155</v>
      </c>
      <c r="AA4" s="6"/>
      <c r="AB4" s="6"/>
      <c r="AC4" s="21">
        <v>41185</v>
      </c>
      <c r="AD4" s="6"/>
      <c r="AE4" s="6"/>
      <c r="AF4" s="21">
        <v>41216</v>
      </c>
      <c r="AG4" s="6"/>
      <c r="AH4" s="6"/>
      <c r="AI4" s="21">
        <v>41246</v>
      </c>
      <c r="AJ4" s="6"/>
      <c r="AK4" s="6"/>
    </row>
    <row r="5" spans="2:37" ht="11.25" customHeight="1">
      <c r="B5" s="21">
        <v>40912</v>
      </c>
      <c r="C5" s="7"/>
      <c r="D5" s="6"/>
      <c r="E5" s="21">
        <v>40943</v>
      </c>
      <c r="F5" s="6"/>
      <c r="G5" s="6"/>
      <c r="H5" s="21">
        <v>40972</v>
      </c>
      <c r="I5" s="6"/>
      <c r="J5" s="6"/>
      <c r="K5" s="21">
        <v>41003</v>
      </c>
      <c r="L5" s="6"/>
      <c r="M5" s="6"/>
      <c r="N5" s="21">
        <v>41033</v>
      </c>
      <c r="O5" s="6"/>
      <c r="P5" s="6"/>
      <c r="Q5" s="21">
        <v>41064</v>
      </c>
      <c r="R5" s="6"/>
      <c r="S5" s="6"/>
      <c r="T5" s="21">
        <v>41094</v>
      </c>
      <c r="U5" s="6"/>
      <c r="V5" s="6"/>
      <c r="W5" s="21">
        <v>41125</v>
      </c>
      <c r="X5" s="6"/>
      <c r="Y5" s="6"/>
      <c r="Z5" s="21">
        <v>41156</v>
      </c>
      <c r="AA5" s="6"/>
      <c r="AB5" s="6"/>
      <c r="AC5" s="21">
        <v>41186</v>
      </c>
      <c r="AD5" s="6"/>
      <c r="AE5" s="6"/>
      <c r="AF5" s="21">
        <v>41217</v>
      </c>
      <c r="AG5" s="6"/>
      <c r="AH5" s="6"/>
      <c r="AI5" s="21">
        <v>41247</v>
      </c>
      <c r="AJ5" s="6"/>
      <c r="AK5" s="6"/>
    </row>
    <row r="6" spans="2:37" ht="11.25" customHeight="1">
      <c r="B6" s="21">
        <v>40913</v>
      </c>
      <c r="C6" s="7"/>
      <c r="D6" s="6"/>
      <c r="E6" s="21">
        <v>40944</v>
      </c>
      <c r="F6" s="6"/>
      <c r="G6" s="6"/>
      <c r="H6" s="21">
        <v>40973</v>
      </c>
      <c r="I6" s="6"/>
      <c r="J6" s="6"/>
      <c r="K6" s="21">
        <v>41004</v>
      </c>
      <c r="L6" s="6"/>
      <c r="M6" s="6"/>
      <c r="N6" s="21">
        <v>41034</v>
      </c>
      <c r="O6" s="6"/>
      <c r="P6" s="6"/>
      <c r="Q6" s="21">
        <v>41065</v>
      </c>
      <c r="R6" s="6"/>
      <c r="S6" s="6"/>
      <c r="T6" s="21">
        <v>41095</v>
      </c>
      <c r="U6" s="6"/>
      <c r="V6" s="6"/>
      <c r="W6" s="21">
        <v>41126</v>
      </c>
      <c r="X6" s="6"/>
      <c r="Y6" s="6"/>
      <c r="Z6" s="21">
        <v>41157</v>
      </c>
      <c r="AA6" s="6"/>
      <c r="AB6" s="6"/>
      <c r="AC6" s="21">
        <v>41187</v>
      </c>
      <c r="AD6" s="6"/>
      <c r="AE6" s="6"/>
      <c r="AF6" s="21">
        <v>41218</v>
      </c>
      <c r="AG6" s="6"/>
      <c r="AH6" s="6"/>
      <c r="AI6" s="21">
        <v>41248</v>
      </c>
      <c r="AJ6" s="6"/>
      <c r="AK6" s="6"/>
    </row>
    <row r="7" spans="2:37" ht="11.25" customHeight="1">
      <c r="B7" s="21">
        <v>40914</v>
      </c>
      <c r="C7" s="7"/>
      <c r="D7" s="6"/>
      <c r="E7" s="21">
        <v>40945</v>
      </c>
      <c r="F7" s="6"/>
      <c r="G7" s="6"/>
      <c r="H7" s="21">
        <v>40974</v>
      </c>
      <c r="I7" s="6"/>
      <c r="J7" s="6"/>
      <c r="K7" s="21">
        <v>41005</v>
      </c>
      <c r="L7" s="6"/>
      <c r="M7" s="6"/>
      <c r="N7" s="21">
        <v>41035</v>
      </c>
      <c r="O7" s="6"/>
      <c r="P7" s="6"/>
      <c r="Q7" s="21">
        <v>41066</v>
      </c>
      <c r="R7" s="6"/>
      <c r="S7" s="6"/>
      <c r="T7" s="21">
        <v>41096</v>
      </c>
      <c r="U7" s="6"/>
      <c r="V7" s="6"/>
      <c r="W7" s="21">
        <v>41127</v>
      </c>
      <c r="X7" s="6"/>
      <c r="Y7" s="6"/>
      <c r="Z7" s="21">
        <v>41158</v>
      </c>
      <c r="AA7" s="6"/>
      <c r="AB7" s="6"/>
      <c r="AC7" s="21">
        <v>41188</v>
      </c>
      <c r="AD7" s="6"/>
      <c r="AE7" s="6"/>
      <c r="AF7" s="21">
        <v>41219</v>
      </c>
      <c r="AG7" s="6"/>
      <c r="AH7" s="6"/>
      <c r="AI7" s="21">
        <v>41249</v>
      </c>
      <c r="AJ7" s="6"/>
      <c r="AK7" s="6"/>
    </row>
    <row r="8" spans="2:37" ht="11.25" customHeight="1">
      <c r="B8" s="21">
        <v>40915</v>
      </c>
      <c r="C8" s="7"/>
      <c r="D8" s="6"/>
      <c r="E8" s="21">
        <v>40946</v>
      </c>
      <c r="F8" s="6"/>
      <c r="G8" s="6"/>
      <c r="H8" s="21">
        <v>40975</v>
      </c>
      <c r="I8" s="6"/>
      <c r="J8" s="6"/>
      <c r="K8" s="21">
        <v>41006</v>
      </c>
      <c r="L8" s="6"/>
      <c r="M8" s="6"/>
      <c r="N8" s="21">
        <v>41036</v>
      </c>
      <c r="O8" s="6"/>
      <c r="P8" s="6"/>
      <c r="Q8" s="21">
        <v>41067</v>
      </c>
      <c r="R8" s="6"/>
      <c r="S8" s="6"/>
      <c r="T8" s="21">
        <v>41097</v>
      </c>
      <c r="U8" s="6"/>
      <c r="V8" s="6"/>
      <c r="W8" s="21">
        <v>41128</v>
      </c>
      <c r="X8" s="6"/>
      <c r="Y8" s="6"/>
      <c r="Z8" s="21">
        <v>41159</v>
      </c>
      <c r="AA8" s="6"/>
      <c r="AB8" s="6"/>
      <c r="AC8" s="21">
        <v>41189</v>
      </c>
      <c r="AD8" s="6"/>
      <c r="AE8" s="6"/>
      <c r="AF8" s="21">
        <v>41220</v>
      </c>
      <c r="AG8" s="6"/>
      <c r="AH8" s="6"/>
      <c r="AI8" s="21">
        <v>41250</v>
      </c>
      <c r="AJ8" s="6"/>
      <c r="AK8" s="6"/>
    </row>
    <row r="9" spans="2:37" ht="11.25" customHeight="1">
      <c r="B9" s="21">
        <v>40916</v>
      </c>
      <c r="C9" s="7"/>
      <c r="D9" s="6"/>
      <c r="E9" s="21">
        <v>40947</v>
      </c>
      <c r="F9" s="6"/>
      <c r="G9" s="6"/>
      <c r="H9" s="21">
        <v>40976</v>
      </c>
      <c r="I9" s="6"/>
      <c r="J9" s="6"/>
      <c r="K9" s="21">
        <v>41007</v>
      </c>
      <c r="L9" s="6"/>
      <c r="M9" s="6"/>
      <c r="N9" s="21">
        <v>41037</v>
      </c>
      <c r="O9" s="6"/>
      <c r="P9" s="6"/>
      <c r="Q9" s="21">
        <v>41068</v>
      </c>
      <c r="R9" s="6"/>
      <c r="S9" s="6"/>
      <c r="T9" s="21">
        <v>41098</v>
      </c>
      <c r="U9" s="6"/>
      <c r="V9" s="6"/>
      <c r="W9" s="21">
        <v>41129</v>
      </c>
      <c r="X9" s="6"/>
      <c r="Y9" s="6"/>
      <c r="Z9" s="21">
        <v>41160</v>
      </c>
      <c r="AA9" s="6"/>
      <c r="AB9" s="6"/>
      <c r="AC9" s="21">
        <v>41190</v>
      </c>
      <c r="AD9" s="6"/>
      <c r="AE9" s="6"/>
      <c r="AF9" s="21">
        <v>41221</v>
      </c>
      <c r="AG9" s="6"/>
      <c r="AH9" s="6"/>
      <c r="AI9" s="21">
        <v>41251</v>
      </c>
      <c r="AJ9" s="6"/>
      <c r="AK9" s="6"/>
    </row>
    <row r="10" spans="2:37" ht="11.25" customHeight="1">
      <c r="B10" s="21">
        <v>40917</v>
      </c>
      <c r="C10" s="7"/>
      <c r="D10" s="6"/>
      <c r="E10" s="21">
        <v>40948</v>
      </c>
      <c r="F10" s="6"/>
      <c r="G10" s="6"/>
      <c r="H10" s="21">
        <v>40977</v>
      </c>
      <c r="I10" s="6"/>
      <c r="J10" s="6"/>
      <c r="K10" s="21">
        <v>41008</v>
      </c>
      <c r="L10" s="6"/>
      <c r="M10" s="6"/>
      <c r="N10" s="21">
        <v>41038</v>
      </c>
      <c r="O10" s="6"/>
      <c r="P10" s="6"/>
      <c r="Q10" s="21">
        <v>41069</v>
      </c>
      <c r="R10" s="6"/>
      <c r="S10" s="6"/>
      <c r="T10" s="21">
        <v>41099</v>
      </c>
      <c r="U10" s="6"/>
      <c r="V10" s="6"/>
      <c r="W10" s="21">
        <v>41130</v>
      </c>
      <c r="X10" s="6"/>
      <c r="Y10" s="6"/>
      <c r="Z10" s="21">
        <v>41161</v>
      </c>
      <c r="AA10" s="6"/>
      <c r="AB10" s="6"/>
      <c r="AC10" s="21">
        <v>41191</v>
      </c>
      <c r="AD10" s="6"/>
      <c r="AE10" s="6"/>
      <c r="AF10" s="21">
        <v>41222</v>
      </c>
      <c r="AG10" s="6"/>
      <c r="AH10" s="6"/>
      <c r="AI10" s="21">
        <v>41252</v>
      </c>
      <c r="AJ10" s="6"/>
      <c r="AK10" s="6"/>
    </row>
    <row r="11" spans="2:37" ht="11.25" customHeight="1">
      <c r="B11" s="21">
        <v>40918</v>
      </c>
      <c r="C11" s="7"/>
      <c r="D11" s="6"/>
      <c r="E11" s="21">
        <v>40949</v>
      </c>
      <c r="F11" s="6"/>
      <c r="G11" s="6"/>
      <c r="H11" s="21">
        <v>40978</v>
      </c>
      <c r="I11" s="6"/>
      <c r="J11" s="6"/>
      <c r="K11" s="21">
        <v>41009</v>
      </c>
      <c r="L11" s="6"/>
      <c r="M11" s="6"/>
      <c r="N11" s="21">
        <v>41039</v>
      </c>
      <c r="O11" s="6"/>
      <c r="P11" s="6"/>
      <c r="Q11" s="21">
        <v>41070</v>
      </c>
      <c r="R11" s="6"/>
      <c r="S11" s="6"/>
      <c r="T11" s="21">
        <v>41100</v>
      </c>
      <c r="U11" s="6"/>
      <c r="V11" s="6"/>
      <c r="W11" s="21">
        <v>41131</v>
      </c>
      <c r="X11" s="6"/>
      <c r="Y11" s="6"/>
      <c r="Z11" s="21">
        <v>41162</v>
      </c>
      <c r="AA11" s="6"/>
      <c r="AB11" s="6"/>
      <c r="AC11" s="21">
        <v>41192</v>
      </c>
      <c r="AD11" s="6"/>
      <c r="AE11" s="6"/>
      <c r="AF11" s="21">
        <v>41223</v>
      </c>
      <c r="AG11" s="6"/>
      <c r="AH11" s="6"/>
      <c r="AI11" s="21">
        <v>41253</v>
      </c>
      <c r="AJ11" s="6"/>
      <c r="AK11" s="6"/>
    </row>
    <row r="12" spans="2:37" ht="11.25" customHeight="1">
      <c r="B12" s="21">
        <v>40919</v>
      </c>
      <c r="C12" s="7"/>
      <c r="D12" s="6"/>
      <c r="E12" s="21">
        <v>40950</v>
      </c>
      <c r="F12" s="6"/>
      <c r="G12" s="6"/>
      <c r="H12" s="21">
        <v>40979</v>
      </c>
      <c r="I12" s="6"/>
      <c r="J12" s="6"/>
      <c r="K12" s="21">
        <v>41010</v>
      </c>
      <c r="L12" s="6"/>
      <c r="M12" s="6"/>
      <c r="N12" s="21">
        <v>41040</v>
      </c>
      <c r="O12" s="6"/>
      <c r="P12" s="6"/>
      <c r="Q12" s="21">
        <v>41071</v>
      </c>
      <c r="R12" s="6"/>
      <c r="S12" s="6"/>
      <c r="T12" s="21">
        <v>41101</v>
      </c>
      <c r="U12" s="6"/>
      <c r="V12" s="6"/>
      <c r="W12" s="21">
        <v>41132</v>
      </c>
      <c r="X12" s="6"/>
      <c r="Y12" s="6"/>
      <c r="Z12" s="21">
        <v>41163</v>
      </c>
      <c r="AA12" s="6"/>
      <c r="AB12" s="6"/>
      <c r="AC12" s="21">
        <v>41193</v>
      </c>
      <c r="AD12" s="6"/>
      <c r="AE12" s="6"/>
      <c r="AF12" s="21">
        <v>41224</v>
      </c>
      <c r="AG12" s="6"/>
      <c r="AH12" s="6"/>
      <c r="AI12" s="21">
        <v>41254</v>
      </c>
      <c r="AJ12" s="6"/>
      <c r="AK12" s="6"/>
    </row>
    <row r="13" spans="2:37" ht="11.25" customHeight="1">
      <c r="B13" s="21">
        <v>40920</v>
      </c>
      <c r="C13" s="7"/>
      <c r="D13" s="6"/>
      <c r="E13" s="21">
        <v>40951</v>
      </c>
      <c r="F13" s="6"/>
      <c r="G13" s="6"/>
      <c r="H13" s="21">
        <v>40980</v>
      </c>
      <c r="I13" s="6"/>
      <c r="J13" s="6"/>
      <c r="K13" s="21">
        <v>41011</v>
      </c>
      <c r="L13" s="6"/>
      <c r="M13" s="6"/>
      <c r="N13" s="21">
        <v>41041</v>
      </c>
      <c r="O13" s="6"/>
      <c r="P13" s="6"/>
      <c r="Q13" s="21">
        <v>41072</v>
      </c>
      <c r="R13" s="6"/>
      <c r="S13" s="6"/>
      <c r="T13" s="21">
        <v>41102</v>
      </c>
      <c r="U13" s="6"/>
      <c r="V13" s="6"/>
      <c r="W13" s="21">
        <v>41133</v>
      </c>
      <c r="X13" s="6"/>
      <c r="Y13" s="6"/>
      <c r="Z13" s="21">
        <v>41164</v>
      </c>
      <c r="AA13" s="6"/>
      <c r="AB13" s="6"/>
      <c r="AC13" s="21">
        <v>41194</v>
      </c>
      <c r="AD13" s="6"/>
      <c r="AE13" s="6"/>
      <c r="AF13" s="21">
        <v>41225</v>
      </c>
      <c r="AG13" s="6"/>
      <c r="AH13" s="6"/>
      <c r="AI13" s="21">
        <v>41255</v>
      </c>
      <c r="AJ13" s="6"/>
      <c r="AK13" s="6"/>
    </row>
    <row r="14" spans="2:37" ht="11.25" customHeight="1">
      <c r="B14" s="21">
        <v>40921</v>
      </c>
      <c r="C14" s="7"/>
      <c r="D14" s="6"/>
      <c r="E14" s="21">
        <v>40952</v>
      </c>
      <c r="F14" s="6"/>
      <c r="G14" s="6"/>
      <c r="H14" s="21">
        <v>40981</v>
      </c>
      <c r="I14" s="6"/>
      <c r="J14" s="6"/>
      <c r="K14" s="21">
        <v>41012</v>
      </c>
      <c r="L14" s="6"/>
      <c r="M14" s="6"/>
      <c r="N14" s="21">
        <v>41042</v>
      </c>
      <c r="O14" s="6"/>
      <c r="P14" s="6"/>
      <c r="Q14" s="21">
        <v>41073</v>
      </c>
      <c r="R14" s="6"/>
      <c r="S14" s="6"/>
      <c r="T14" s="21">
        <v>41103</v>
      </c>
      <c r="U14" s="6"/>
      <c r="V14" s="6"/>
      <c r="W14" s="21">
        <v>41134</v>
      </c>
      <c r="X14" s="6"/>
      <c r="Y14" s="6"/>
      <c r="Z14" s="21">
        <v>41165</v>
      </c>
      <c r="AA14" s="6"/>
      <c r="AB14" s="6"/>
      <c r="AC14" s="21">
        <v>41195</v>
      </c>
      <c r="AD14" s="6"/>
      <c r="AE14" s="6"/>
      <c r="AF14" s="21">
        <v>41226</v>
      </c>
      <c r="AG14" s="6"/>
      <c r="AH14" s="6"/>
      <c r="AI14" s="21">
        <v>41256</v>
      </c>
      <c r="AJ14" s="6"/>
      <c r="AK14" s="6"/>
    </row>
    <row r="15" spans="2:37" ht="11.25" customHeight="1">
      <c r="B15" s="21">
        <v>40922</v>
      </c>
      <c r="C15" s="7"/>
      <c r="D15" s="6"/>
      <c r="E15" s="21">
        <v>40953</v>
      </c>
      <c r="F15" s="6"/>
      <c r="G15" s="6"/>
      <c r="H15" s="21">
        <v>40982</v>
      </c>
      <c r="I15" s="6"/>
      <c r="J15" s="6"/>
      <c r="K15" s="21">
        <v>41013</v>
      </c>
      <c r="L15" s="6"/>
      <c r="M15" s="6"/>
      <c r="N15" s="21">
        <v>41043</v>
      </c>
      <c r="O15" s="6"/>
      <c r="P15" s="6"/>
      <c r="Q15" s="21">
        <v>41074</v>
      </c>
      <c r="R15" s="6"/>
      <c r="S15" s="6"/>
      <c r="T15" s="21">
        <v>41104</v>
      </c>
      <c r="U15" s="6"/>
      <c r="V15" s="6"/>
      <c r="W15" s="21">
        <v>41135</v>
      </c>
      <c r="X15" s="6"/>
      <c r="Y15" s="6"/>
      <c r="Z15" s="21">
        <v>41166</v>
      </c>
      <c r="AA15" s="6"/>
      <c r="AB15" s="6"/>
      <c r="AC15" s="21">
        <v>41196</v>
      </c>
      <c r="AD15" s="6"/>
      <c r="AE15" s="6"/>
      <c r="AF15" s="21">
        <v>41227</v>
      </c>
      <c r="AG15" s="6"/>
      <c r="AH15" s="6"/>
      <c r="AI15" s="21">
        <v>41257</v>
      </c>
      <c r="AJ15" s="6"/>
      <c r="AK15" s="6"/>
    </row>
    <row r="16" spans="2:37" ht="11.25" customHeight="1">
      <c r="B16" s="21">
        <v>40923</v>
      </c>
      <c r="C16" s="7"/>
      <c r="D16" s="6"/>
      <c r="E16" s="21">
        <v>40954</v>
      </c>
      <c r="F16" s="6"/>
      <c r="G16" s="6"/>
      <c r="H16" s="21">
        <v>40983</v>
      </c>
      <c r="I16" s="6"/>
      <c r="J16" s="6"/>
      <c r="K16" s="21">
        <v>41014</v>
      </c>
      <c r="L16" s="6"/>
      <c r="M16" s="6"/>
      <c r="N16" s="21">
        <v>41044</v>
      </c>
      <c r="O16" s="6"/>
      <c r="P16" s="6"/>
      <c r="Q16" s="21">
        <v>41075</v>
      </c>
      <c r="R16" s="6"/>
      <c r="S16" s="6"/>
      <c r="T16" s="21">
        <v>41105</v>
      </c>
      <c r="U16" s="6"/>
      <c r="V16" s="6"/>
      <c r="W16" s="21">
        <v>41136</v>
      </c>
      <c r="X16" s="6"/>
      <c r="Y16" s="6"/>
      <c r="Z16" s="21">
        <v>41167</v>
      </c>
      <c r="AA16" s="6"/>
      <c r="AB16" s="6"/>
      <c r="AC16" s="21">
        <v>41197</v>
      </c>
      <c r="AD16" s="6"/>
      <c r="AE16" s="6"/>
      <c r="AF16" s="21">
        <v>41228</v>
      </c>
      <c r="AG16" s="6"/>
      <c r="AH16" s="6"/>
      <c r="AI16" s="21">
        <v>41258</v>
      </c>
      <c r="AJ16" s="6"/>
      <c r="AK16" s="6"/>
    </row>
    <row r="17" spans="2:37" ht="11.25" customHeight="1">
      <c r="B17" s="21">
        <v>40924</v>
      </c>
      <c r="C17" s="7"/>
      <c r="D17" s="6"/>
      <c r="E17" s="21">
        <v>40955</v>
      </c>
      <c r="F17" s="6"/>
      <c r="G17" s="6"/>
      <c r="H17" s="21">
        <v>40984</v>
      </c>
      <c r="I17" s="6"/>
      <c r="J17" s="6"/>
      <c r="K17" s="21">
        <v>41015</v>
      </c>
      <c r="L17" s="6"/>
      <c r="M17" s="6"/>
      <c r="N17" s="21">
        <v>41045</v>
      </c>
      <c r="O17" s="6"/>
      <c r="P17" s="6"/>
      <c r="Q17" s="21">
        <v>41076</v>
      </c>
      <c r="R17" s="6"/>
      <c r="S17" s="6"/>
      <c r="T17" s="21">
        <v>41106</v>
      </c>
      <c r="U17" s="6"/>
      <c r="V17" s="6"/>
      <c r="W17" s="21">
        <v>41137</v>
      </c>
      <c r="X17" s="6"/>
      <c r="Y17" s="6"/>
      <c r="Z17" s="21">
        <v>41168</v>
      </c>
      <c r="AA17" s="6"/>
      <c r="AB17" s="6"/>
      <c r="AC17" s="21">
        <v>41198</v>
      </c>
      <c r="AD17" s="6"/>
      <c r="AE17" s="6"/>
      <c r="AF17" s="21">
        <v>41229</v>
      </c>
      <c r="AG17" s="6"/>
      <c r="AH17" s="6"/>
      <c r="AI17" s="21">
        <v>41259</v>
      </c>
      <c r="AJ17" s="6"/>
      <c r="AK17" s="6"/>
    </row>
    <row r="18" spans="2:37" ht="11.25" customHeight="1">
      <c r="B18" s="21">
        <v>40925</v>
      </c>
      <c r="C18" s="7"/>
      <c r="D18" s="6"/>
      <c r="E18" s="21">
        <v>40956</v>
      </c>
      <c r="F18" s="6"/>
      <c r="G18" s="6"/>
      <c r="H18" s="21">
        <v>40985</v>
      </c>
      <c r="I18" s="6"/>
      <c r="J18" s="6"/>
      <c r="K18" s="21">
        <v>41016</v>
      </c>
      <c r="L18" s="6"/>
      <c r="M18" s="6"/>
      <c r="N18" s="21">
        <v>41046</v>
      </c>
      <c r="O18" s="6"/>
      <c r="P18" s="6"/>
      <c r="Q18" s="21">
        <v>41077</v>
      </c>
      <c r="R18" s="6"/>
      <c r="S18" s="6"/>
      <c r="T18" s="21">
        <v>41107</v>
      </c>
      <c r="U18" s="6"/>
      <c r="V18" s="6"/>
      <c r="W18" s="21">
        <v>41138</v>
      </c>
      <c r="X18" s="6"/>
      <c r="Y18" s="6"/>
      <c r="Z18" s="21">
        <v>41169</v>
      </c>
      <c r="AA18" s="6"/>
      <c r="AB18" s="6"/>
      <c r="AC18" s="21">
        <v>41199</v>
      </c>
      <c r="AD18" s="6"/>
      <c r="AE18" s="6"/>
      <c r="AF18" s="21">
        <v>41230</v>
      </c>
      <c r="AG18" s="6"/>
      <c r="AH18" s="6"/>
      <c r="AI18" s="21">
        <v>41260</v>
      </c>
      <c r="AJ18" s="6"/>
      <c r="AK18" s="6"/>
    </row>
    <row r="19" spans="2:37" ht="11.25" customHeight="1">
      <c r="B19" s="21">
        <v>40926</v>
      </c>
      <c r="C19" s="7"/>
      <c r="D19" s="6"/>
      <c r="E19" s="21">
        <v>40957</v>
      </c>
      <c r="F19" s="6"/>
      <c r="G19" s="6"/>
      <c r="H19" s="21">
        <v>40986</v>
      </c>
      <c r="I19" s="6"/>
      <c r="J19" s="6"/>
      <c r="K19" s="21">
        <v>41017</v>
      </c>
      <c r="L19" s="6"/>
      <c r="M19" s="6"/>
      <c r="N19" s="21">
        <v>41047</v>
      </c>
      <c r="O19" s="6"/>
      <c r="P19" s="6"/>
      <c r="Q19" s="21">
        <v>41078</v>
      </c>
      <c r="R19" s="6"/>
      <c r="S19" s="6"/>
      <c r="T19" s="21">
        <v>41108</v>
      </c>
      <c r="U19" s="6"/>
      <c r="V19" s="6"/>
      <c r="W19" s="21">
        <v>41139</v>
      </c>
      <c r="X19" s="6"/>
      <c r="Y19" s="6"/>
      <c r="Z19" s="21">
        <v>41170</v>
      </c>
      <c r="AA19" s="6"/>
      <c r="AB19" s="6"/>
      <c r="AC19" s="21">
        <v>41200</v>
      </c>
      <c r="AD19" s="6"/>
      <c r="AE19" s="6"/>
      <c r="AF19" s="21">
        <v>41231</v>
      </c>
      <c r="AG19" s="6"/>
      <c r="AH19" s="6"/>
      <c r="AI19" s="21">
        <v>41261</v>
      </c>
      <c r="AJ19" s="6"/>
      <c r="AK19" s="6"/>
    </row>
    <row r="20" spans="2:37" ht="11.25" customHeight="1">
      <c r="B20" s="21">
        <v>40927</v>
      </c>
      <c r="C20" s="7"/>
      <c r="D20" s="6"/>
      <c r="E20" s="21">
        <v>40958</v>
      </c>
      <c r="F20" s="6"/>
      <c r="G20" s="6"/>
      <c r="H20" s="21">
        <v>40987</v>
      </c>
      <c r="I20" s="6"/>
      <c r="J20" s="6"/>
      <c r="K20" s="21">
        <v>41018</v>
      </c>
      <c r="L20" s="6"/>
      <c r="M20" s="6"/>
      <c r="N20" s="21">
        <v>41048</v>
      </c>
      <c r="O20" s="6"/>
      <c r="P20" s="6"/>
      <c r="Q20" s="21">
        <v>41079</v>
      </c>
      <c r="R20" s="6"/>
      <c r="S20" s="6"/>
      <c r="T20" s="21">
        <v>41109</v>
      </c>
      <c r="U20" s="6"/>
      <c r="V20" s="6"/>
      <c r="W20" s="21">
        <v>41140</v>
      </c>
      <c r="X20" s="6"/>
      <c r="Y20" s="6"/>
      <c r="Z20" s="21">
        <v>41171</v>
      </c>
      <c r="AA20" s="6"/>
      <c r="AB20" s="6"/>
      <c r="AC20" s="21">
        <v>41201</v>
      </c>
      <c r="AD20" s="6"/>
      <c r="AE20" s="6"/>
      <c r="AF20" s="21">
        <v>41232</v>
      </c>
      <c r="AG20" s="6"/>
      <c r="AH20" s="6"/>
      <c r="AI20" s="21">
        <v>41262</v>
      </c>
      <c r="AJ20" s="6"/>
      <c r="AK20" s="6"/>
    </row>
    <row r="21" spans="2:37" ht="11.25" customHeight="1">
      <c r="B21" s="21">
        <v>40928</v>
      </c>
      <c r="C21" s="7"/>
      <c r="D21" s="6"/>
      <c r="E21" s="21">
        <v>40959</v>
      </c>
      <c r="F21" s="6"/>
      <c r="G21" s="6"/>
      <c r="H21" s="21">
        <v>40988</v>
      </c>
      <c r="I21" s="6"/>
      <c r="J21" s="6"/>
      <c r="K21" s="21">
        <v>41019</v>
      </c>
      <c r="L21" s="6"/>
      <c r="M21" s="6"/>
      <c r="N21" s="21">
        <v>41049</v>
      </c>
      <c r="O21" s="6"/>
      <c r="P21" s="6"/>
      <c r="Q21" s="21">
        <v>41080</v>
      </c>
      <c r="R21" s="6"/>
      <c r="S21" s="6"/>
      <c r="T21" s="21">
        <v>41110</v>
      </c>
      <c r="U21" s="6"/>
      <c r="V21" s="6"/>
      <c r="W21" s="21">
        <v>41141</v>
      </c>
      <c r="X21" s="6"/>
      <c r="Y21" s="6"/>
      <c r="Z21" s="21">
        <v>41172</v>
      </c>
      <c r="AA21" s="6"/>
      <c r="AB21" s="6"/>
      <c r="AC21" s="21">
        <v>41202</v>
      </c>
      <c r="AD21" s="6"/>
      <c r="AE21" s="6"/>
      <c r="AF21" s="21">
        <v>41233</v>
      </c>
      <c r="AG21" s="6"/>
      <c r="AH21" s="6"/>
      <c r="AI21" s="21">
        <v>41263</v>
      </c>
      <c r="AJ21" s="6"/>
      <c r="AK21" s="6"/>
    </row>
    <row r="22" spans="2:37" ht="11.25" customHeight="1">
      <c r="B22" s="21">
        <v>40929</v>
      </c>
      <c r="C22" s="7"/>
      <c r="D22" s="6"/>
      <c r="E22" s="21">
        <v>40960</v>
      </c>
      <c r="F22" s="6"/>
      <c r="G22" s="6"/>
      <c r="H22" s="21">
        <v>40989</v>
      </c>
      <c r="I22" s="6"/>
      <c r="J22" s="6"/>
      <c r="K22" s="21">
        <v>41020</v>
      </c>
      <c r="L22" s="6"/>
      <c r="M22" s="6"/>
      <c r="N22" s="21">
        <v>41050</v>
      </c>
      <c r="O22" s="6"/>
      <c r="P22" s="6"/>
      <c r="Q22" s="21">
        <v>41081</v>
      </c>
      <c r="R22" s="6"/>
      <c r="S22" s="6"/>
      <c r="T22" s="21">
        <v>41111</v>
      </c>
      <c r="U22" s="6"/>
      <c r="V22" s="6"/>
      <c r="W22" s="21">
        <v>41142</v>
      </c>
      <c r="X22" s="6"/>
      <c r="Y22" s="6"/>
      <c r="Z22" s="21">
        <v>41173</v>
      </c>
      <c r="AA22" s="6"/>
      <c r="AB22" s="6"/>
      <c r="AC22" s="21">
        <v>41203</v>
      </c>
      <c r="AD22" s="6"/>
      <c r="AE22" s="6"/>
      <c r="AF22" s="21">
        <v>41234</v>
      </c>
      <c r="AG22" s="6"/>
      <c r="AH22" s="6"/>
      <c r="AI22" s="21">
        <v>41264</v>
      </c>
      <c r="AJ22" s="6"/>
      <c r="AK22" s="6"/>
    </row>
    <row r="23" spans="2:37" ht="11.25" customHeight="1">
      <c r="B23" s="21">
        <v>40930</v>
      </c>
      <c r="C23" s="7"/>
      <c r="D23" s="6"/>
      <c r="E23" s="21">
        <v>40961</v>
      </c>
      <c r="F23" s="6"/>
      <c r="G23" s="6"/>
      <c r="H23" s="21">
        <v>40990</v>
      </c>
      <c r="I23" s="6"/>
      <c r="J23" s="6"/>
      <c r="K23" s="21">
        <v>41021</v>
      </c>
      <c r="L23" s="6"/>
      <c r="M23" s="6"/>
      <c r="N23" s="21">
        <v>41051</v>
      </c>
      <c r="O23" s="6"/>
      <c r="P23" s="6"/>
      <c r="Q23" s="21">
        <v>41082</v>
      </c>
      <c r="R23" s="6"/>
      <c r="S23" s="6"/>
      <c r="T23" s="21">
        <v>41112</v>
      </c>
      <c r="U23" s="6"/>
      <c r="V23" s="6"/>
      <c r="W23" s="21">
        <v>41143</v>
      </c>
      <c r="X23" s="6"/>
      <c r="Y23" s="6"/>
      <c r="Z23" s="21">
        <v>41174</v>
      </c>
      <c r="AA23" s="6"/>
      <c r="AB23" s="6"/>
      <c r="AC23" s="21">
        <v>41204</v>
      </c>
      <c r="AD23" s="6"/>
      <c r="AE23" s="6"/>
      <c r="AF23" s="21">
        <v>41235</v>
      </c>
      <c r="AG23" s="6"/>
      <c r="AH23" s="6"/>
      <c r="AI23" s="21">
        <v>41265</v>
      </c>
      <c r="AJ23" s="6"/>
      <c r="AK23" s="6"/>
    </row>
    <row r="24" spans="2:37" ht="11.25" customHeight="1">
      <c r="B24" s="21">
        <v>40931</v>
      </c>
      <c r="C24" s="7"/>
      <c r="D24" s="6"/>
      <c r="E24" s="21">
        <v>40962</v>
      </c>
      <c r="F24" s="6"/>
      <c r="G24" s="6"/>
      <c r="H24" s="21">
        <v>40991</v>
      </c>
      <c r="I24" s="6"/>
      <c r="J24" s="6"/>
      <c r="K24" s="21">
        <v>41022</v>
      </c>
      <c r="L24" s="6"/>
      <c r="M24" s="6"/>
      <c r="N24" s="21">
        <v>41052</v>
      </c>
      <c r="O24" s="6"/>
      <c r="P24" s="6"/>
      <c r="Q24" s="21">
        <v>41083</v>
      </c>
      <c r="R24" s="6"/>
      <c r="S24" s="6"/>
      <c r="T24" s="21">
        <v>41113</v>
      </c>
      <c r="U24" s="6"/>
      <c r="V24" s="6"/>
      <c r="W24" s="21">
        <v>41144</v>
      </c>
      <c r="X24" s="6"/>
      <c r="Y24" s="6"/>
      <c r="Z24" s="21">
        <v>41175</v>
      </c>
      <c r="AA24" s="6"/>
      <c r="AB24" s="6"/>
      <c r="AC24" s="21">
        <v>41205</v>
      </c>
      <c r="AD24" s="6"/>
      <c r="AE24" s="6"/>
      <c r="AF24" s="21">
        <v>41236</v>
      </c>
      <c r="AG24" s="6"/>
      <c r="AH24" s="6"/>
      <c r="AI24" s="21">
        <v>41266</v>
      </c>
      <c r="AJ24" s="6"/>
      <c r="AK24" s="6"/>
    </row>
    <row r="25" spans="2:37" ht="11.25" customHeight="1">
      <c r="B25" s="21">
        <v>40932</v>
      </c>
      <c r="C25" s="7"/>
      <c r="D25" s="6"/>
      <c r="E25" s="21">
        <v>40963</v>
      </c>
      <c r="F25" s="6"/>
      <c r="G25" s="6"/>
      <c r="H25" s="21">
        <v>40992</v>
      </c>
      <c r="I25" s="6"/>
      <c r="J25" s="6"/>
      <c r="K25" s="21">
        <v>41023</v>
      </c>
      <c r="L25" s="6"/>
      <c r="M25" s="6"/>
      <c r="N25" s="21">
        <v>41053</v>
      </c>
      <c r="O25" s="6"/>
      <c r="P25" s="6"/>
      <c r="Q25" s="21">
        <v>41084</v>
      </c>
      <c r="R25" s="6"/>
      <c r="S25" s="6"/>
      <c r="T25" s="21">
        <v>41114</v>
      </c>
      <c r="U25" s="6"/>
      <c r="V25" s="6"/>
      <c r="W25" s="21">
        <v>41145</v>
      </c>
      <c r="X25" s="6"/>
      <c r="Y25" s="6"/>
      <c r="Z25" s="21">
        <v>41176</v>
      </c>
      <c r="AA25" s="6"/>
      <c r="AB25" s="6"/>
      <c r="AC25" s="21">
        <v>41206</v>
      </c>
      <c r="AD25" s="6"/>
      <c r="AE25" s="6"/>
      <c r="AF25" s="21">
        <v>41237</v>
      </c>
      <c r="AG25" s="6"/>
      <c r="AH25" s="6"/>
      <c r="AI25" s="21">
        <v>41267</v>
      </c>
      <c r="AJ25" s="6"/>
      <c r="AK25" s="6"/>
    </row>
    <row r="26" spans="2:37" ht="11.25" customHeight="1">
      <c r="B26" s="21">
        <v>40933</v>
      </c>
      <c r="C26" s="7"/>
      <c r="D26" s="6"/>
      <c r="E26" s="21">
        <v>40964</v>
      </c>
      <c r="F26" s="6"/>
      <c r="G26" s="6"/>
      <c r="H26" s="21">
        <v>40993</v>
      </c>
      <c r="I26" s="6"/>
      <c r="J26" s="6"/>
      <c r="K26" s="21">
        <v>41024</v>
      </c>
      <c r="L26" s="6"/>
      <c r="M26" s="6"/>
      <c r="N26" s="21">
        <v>41054</v>
      </c>
      <c r="O26" s="6"/>
      <c r="P26" s="6"/>
      <c r="Q26" s="21">
        <v>41085</v>
      </c>
      <c r="R26" s="6"/>
      <c r="S26" s="6"/>
      <c r="T26" s="21">
        <v>41115</v>
      </c>
      <c r="U26" s="6"/>
      <c r="V26" s="6"/>
      <c r="W26" s="21">
        <v>41146</v>
      </c>
      <c r="X26" s="6"/>
      <c r="Y26" s="6"/>
      <c r="Z26" s="21">
        <v>41177</v>
      </c>
      <c r="AA26" s="6"/>
      <c r="AB26" s="6"/>
      <c r="AC26" s="21">
        <v>41207</v>
      </c>
      <c r="AD26" s="6"/>
      <c r="AE26" s="6"/>
      <c r="AF26" s="21">
        <v>41238</v>
      </c>
      <c r="AG26" s="6"/>
      <c r="AH26" s="6"/>
      <c r="AI26" s="21">
        <v>41268</v>
      </c>
      <c r="AJ26" s="6"/>
      <c r="AK26" s="6"/>
    </row>
    <row r="27" spans="2:37" ht="11.25" customHeight="1">
      <c r="B27" s="21">
        <v>40934</v>
      </c>
      <c r="C27" s="7"/>
      <c r="D27" s="6"/>
      <c r="E27" s="21">
        <v>40965</v>
      </c>
      <c r="F27" s="6"/>
      <c r="G27" s="6"/>
      <c r="H27" s="21">
        <v>40994</v>
      </c>
      <c r="I27" s="6"/>
      <c r="J27" s="6"/>
      <c r="K27" s="21">
        <v>41025</v>
      </c>
      <c r="L27" s="6"/>
      <c r="M27" s="6"/>
      <c r="N27" s="21">
        <v>41055</v>
      </c>
      <c r="O27" s="6"/>
      <c r="P27" s="6"/>
      <c r="Q27" s="21">
        <v>41086</v>
      </c>
      <c r="R27" s="6"/>
      <c r="S27" s="6"/>
      <c r="T27" s="21">
        <v>41116</v>
      </c>
      <c r="U27" s="6"/>
      <c r="V27" s="6"/>
      <c r="W27" s="21">
        <v>41147</v>
      </c>
      <c r="X27" s="6"/>
      <c r="Y27" s="6"/>
      <c r="Z27" s="21">
        <v>41178</v>
      </c>
      <c r="AA27" s="6"/>
      <c r="AB27" s="6"/>
      <c r="AC27" s="21">
        <v>41208</v>
      </c>
      <c r="AD27" s="6"/>
      <c r="AE27" s="6"/>
      <c r="AF27" s="21">
        <v>41239</v>
      </c>
      <c r="AG27" s="6"/>
      <c r="AH27" s="6"/>
      <c r="AI27" s="21">
        <v>41269</v>
      </c>
      <c r="AJ27" s="6"/>
      <c r="AK27" s="6"/>
    </row>
    <row r="28" spans="2:37" ht="11.25" customHeight="1">
      <c r="B28" s="21">
        <v>40935</v>
      </c>
      <c r="C28" s="7"/>
      <c r="D28" s="6"/>
      <c r="E28" s="21">
        <v>40966</v>
      </c>
      <c r="F28" s="6"/>
      <c r="G28" s="6"/>
      <c r="H28" s="21">
        <v>40995</v>
      </c>
      <c r="I28" s="6"/>
      <c r="J28" s="6"/>
      <c r="K28" s="21">
        <v>41026</v>
      </c>
      <c r="L28" s="6"/>
      <c r="M28" s="6"/>
      <c r="N28" s="21">
        <v>41056</v>
      </c>
      <c r="O28" s="6"/>
      <c r="P28" s="6"/>
      <c r="Q28" s="21">
        <v>41087</v>
      </c>
      <c r="R28" s="6"/>
      <c r="S28" s="6"/>
      <c r="T28" s="21">
        <v>41117</v>
      </c>
      <c r="U28" s="6"/>
      <c r="V28" s="6"/>
      <c r="W28" s="21">
        <v>41148</v>
      </c>
      <c r="X28" s="6"/>
      <c r="Y28" s="6"/>
      <c r="Z28" s="21">
        <v>41179</v>
      </c>
      <c r="AA28" s="6"/>
      <c r="AB28" s="6"/>
      <c r="AC28" s="21">
        <v>41209</v>
      </c>
      <c r="AD28" s="6"/>
      <c r="AE28" s="6"/>
      <c r="AF28" s="21">
        <v>41240</v>
      </c>
      <c r="AG28" s="6"/>
      <c r="AH28" s="6"/>
      <c r="AI28" s="21">
        <v>41270</v>
      </c>
      <c r="AJ28" s="6"/>
      <c r="AK28" s="6"/>
    </row>
    <row r="29" spans="2:37" ht="11.25" customHeight="1">
      <c r="B29" s="21">
        <v>40936</v>
      </c>
      <c r="C29" s="7"/>
      <c r="D29" s="6"/>
      <c r="E29" s="21">
        <v>40967</v>
      </c>
      <c r="F29" s="6"/>
      <c r="G29" s="6"/>
      <c r="H29" s="21">
        <v>40996</v>
      </c>
      <c r="I29" s="6"/>
      <c r="J29" s="6"/>
      <c r="K29" s="21">
        <v>41027</v>
      </c>
      <c r="L29" s="6"/>
      <c r="M29" s="6"/>
      <c r="N29" s="21">
        <v>41057</v>
      </c>
      <c r="O29" s="6"/>
      <c r="P29" s="6"/>
      <c r="Q29" s="21">
        <v>41088</v>
      </c>
      <c r="R29" s="6"/>
      <c r="S29" s="6"/>
      <c r="T29" s="21">
        <v>41118</v>
      </c>
      <c r="U29" s="6"/>
      <c r="V29" s="6"/>
      <c r="W29" s="21">
        <v>41149</v>
      </c>
      <c r="X29" s="6"/>
      <c r="Y29" s="6"/>
      <c r="Z29" s="21">
        <v>41180</v>
      </c>
      <c r="AA29" s="6"/>
      <c r="AB29" s="6"/>
      <c r="AC29" s="21">
        <v>41210</v>
      </c>
      <c r="AD29" s="6"/>
      <c r="AE29" s="6"/>
      <c r="AF29" s="21">
        <v>41241</v>
      </c>
      <c r="AG29" s="6"/>
      <c r="AH29" s="6"/>
      <c r="AI29" s="21">
        <v>41271</v>
      </c>
      <c r="AJ29" s="6"/>
      <c r="AK29" s="6"/>
    </row>
    <row r="30" spans="2:37" ht="11.25" customHeight="1">
      <c r="B30" s="21">
        <v>40937</v>
      </c>
      <c r="C30" s="7"/>
      <c r="D30" s="6"/>
      <c r="E30" s="21"/>
      <c r="F30" s="6"/>
      <c r="G30" s="6"/>
      <c r="H30" s="21">
        <v>40997</v>
      </c>
      <c r="I30" s="6"/>
      <c r="J30" s="6"/>
      <c r="K30" s="21">
        <v>41028</v>
      </c>
      <c r="L30" s="6"/>
      <c r="M30" s="6"/>
      <c r="N30" s="21">
        <v>41058</v>
      </c>
      <c r="O30" s="6"/>
      <c r="P30" s="6"/>
      <c r="Q30" s="21">
        <v>41089</v>
      </c>
      <c r="R30" s="6"/>
      <c r="S30" s="6"/>
      <c r="T30" s="21">
        <v>41119</v>
      </c>
      <c r="U30" s="6"/>
      <c r="V30" s="6"/>
      <c r="W30" s="21">
        <v>41150</v>
      </c>
      <c r="X30" s="6"/>
      <c r="Y30" s="6"/>
      <c r="Z30" s="21">
        <v>41181</v>
      </c>
      <c r="AA30" s="6"/>
      <c r="AB30" s="6"/>
      <c r="AC30" s="21">
        <v>41211</v>
      </c>
      <c r="AD30" s="6"/>
      <c r="AE30" s="6"/>
      <c r="AF30" s="21">
        <v>41242</v>
      </c>
      <c r="AG30" s="6"/>
      <c r="AH30" s="6"/>
      <c r="AI30" s="21">
        <v>41272</v>
      </c>
      <c r="AJ30" s="6"/>
      <c r="AK30" s="6"/>
    </row>
    <row r="31" spans="2:37" ht="11.25" customHeight="1">
      <c r="B31" s="21">
        <v>40938</v>
      </c>
      <c r="C31" s="7"/>
      <c r="D31" s="6"/>
      <c r="E31" s="6"/>
      <c r="F31" s="6"/>
      <c r="G31" s="6"/>
      <c r="H31" s="21">
        <v>40998</v>
      </c>
      <c r="I31" s="6"/>
      <c r="J31" s="6"/>
      <c r="K31" s="21">
        <v>41029</v>
      </c>
      <c r="L31" s="6"/>
      <c r="M31" s="6"/>
      <c r="N31" s="21">
        <v>41059</v>
      </c>
      <c r="O31" s="6"/>
      <c r="P31" s="6"/>
      <c r="Q31" s="21">
        <v>41090</v>
      </c>
      <c r="R31" s="6"/>
      <c r="S31" s="6"/>
      <c r="T31" s="21">
        <v>41120</v>
      </c>
      <c r="U31" s="6"/>
      <c r="V31" s="6"/>
      <c r="W31" s="21">
        <v>41151</v>
      </c>
      <c r="X31" s="6"/>
      <c r="Y31" s="6"/>
      <c r="Z31" s="21">
        <v>41182</v>
      </c>
      <c r="AA31" s="6"/>
      <c r="AB31" s="6"/>
      <c r="AC31" s="21">
        <v>41212</v>
      </c>
      <c r="AD31" s="6"/>
      <c r="AE31" s="6"/>
      <c r="AF31" s="21">
        <v>41243</v>
      </c>
      <c r="AG31" s="6"/>
      <c r="AH31" s="6"/>
      <c r="AI31" s="21">
        <v>41273</v>
      </c>
      <c r="AJ31" s="6"/>
      <c r="AK31" s="6"/>
    </row>
    <row r="32" spans="2:37" ht="11.25" customHeight="1">
      <c r="B32" s="21">
        <v>40939</v>
      </c>
      <c r="C32" s="7"/>
      <c r="D32" s="6"/>
      <c r="E32" s="6"/>
      <c r="F32" s="6"/>
      <c r="G32" s="6"/>
      <c r="H32" s="21">
        <v>40999</v>
      </c>
      <c r="I32" s="6"/>
      <c r="J32" s="6"/>
      <c r="K32" s="6"/>
      <c r="L32" s="6"/>
      <c r="M32" s="6"/>
      <c r="N32" s="21">
        <v>41060</v>
      </c>
      <c r="O32" s="6"/>
      <c r="P32" s="6"/>
      <c r="Q32" s="6"/>
      <c r="R32" s="6"/>
      <c r="S32" s="6"/>
      <c r="T32" s="21">
        <v>41121</v>
      </c>
      <c r="U32" s="6"/>
      <c r="V32" s="6"/>
      <c r="W32" s="21">
        <v>41152</v>
      </c>
      <c r="X32" s="6"/>
      <c r="Y32" s="6"/>
      <c r="Z32" s="6"/>
      <c r="AA32" s="6"/>
      <c r="AB32" s="6"/>
      <c r="AC32" s="21">
        <v>41213</v>
      </c>
      <c r="AD32" s="6"/>
      <c r="AE32" s="6"/>
      <c r="AF32" s="6"/>
      <c r="AG32" s="6"/>
      <c r="AH32" s="6"/>
      <c r="AI32" s="21">
        <v>41274</v>
      </c>
      <c r="AJ32" s="6"/>
      <c r="AK32" s="6"/>
    </row>
    <row r="33" spans="2:37" ht="11.25" customHeight="1">
      <c r="B33" s="36"/>
      <c r="C33" s="7"/>
      <c r="D33" s="6"/>
      <c r="E33" s="37"/>
      <c r="F33" s="6"/>
      <c r="H33" s="36"/>
      <c r="I33" s="7"/>
      <c r="J33" s="6"/>
      <c r="K33" s="37"/>
      <c r="L33" s="6"/>
      <c r="N33" s="36"/>
      <c r="O33" s="7"/>
      <c r="P33" s="6"/>
      <c r="Q33" s="37"/>
      <c r="R33" s="6"/>
      <c r="T33" s="36"/>
      <c r="U33" s="7"/>
      <c r="V33" s="6"/>
      <c r="W33" s="37"/>
      <c r="X33" s="6"/>
      <c r="Z33" s="36"/>
      <c r="AA33" s="7"/>
      <c r="AB33" s="6"/>
      <c r="AC33" s="37"/>
      <c r="AD33" s="6"/>
      <c r="AF33" s="36"/>
      <c r="AG33" s="7"/>
      <c r="AH33" s="6"/>
      <c r="AI33" s="37"/>
      <c r="AJ33" s="6"/>
      <c r="AK33" s="6"/>
    </row>
    <row r="34" spans="2:37" ht="11.25" customHeight="1">
      <c r="B34" s="38">
        <f>COUNT(C2:C32)</f>
        <v>1</v>
      </c>
      <c r="C34" s="14">
        <f>IF(B33&gt;1,B33/31,SUM(C2:C32)/B34)</f>
        <v>4.9645161290322584</v>
      </c>
      <c r="D34" s="12"/>
      <c r="E34" s="38">
        <f t="shared" ref="E34" si="0">COUNT(F2:F32)</f>
        <v>1</v>
      </c>
      <c r="F34" s="14">
        <f>IF(E33&gt;1,E33/28,SUM(F2:F32)/E34)</f>
        <v>11.196428571428571</v>
      </c>
      <c r="H34" s="38">
        <f t="shared" ref="H34" si="1">COUNT(I2:I32)</f>
        <v>1</v>
      </c>
      <c r="I34" s="14">
        <f t="shared" ref="I34" si="2">IF(H33&gt;1,H33/31,SUM(I2:I32)/H34)</f>
        <v>15.077419354838709</v>
      </c>
      <c r="J34" s="12"/>
      <c r="K34" s="38">
        <f t="shared" ref="K34" si="3">COUNT(L2:L32)</f>
        <v>1</v>
      </c>
      <c r="L34" s="14">
        <f>IF(K33&gt;1,K33/30,SUM(L2:L32)/K34)</f>
        <v>22.8</v>
      </c>
      <c r="N34" s="38">
        <f t="shared" ref="N34" si="4">COUNT(O2:O32)</f>
        <v>1</v>
      </c>
      <c r="O34" s="14">
        <f t="shared" ref="O34" si="5">IF(N33&gt;1,N33/31,SUM(O2:O32)/N34)</f>
        <v>24.822580645161292</v>
      </c>
      <c r="P34" s="12"/>
      <c r="Q34" s="38">
        <f t="shared" ref="Q34" si="6">COUNT(R2:R32)</f>
        <v>1</v>
      </c>
      <c r="R34" s="14">
        <f>IF(Q33&gt;1,Q33/30,SUM(R2:R32)/Q34)</f>
        <v>24.13</v>
      </c>
      <c r="T34" s="38">
        <f t="shared" ref="T34" si="7">COUNT(U2:U32)</f>
        <v>1</v>
      </c>
      <c r="U34" s="14">
        <f t="shared" ref="U34" si="8">IF(T33&gt;1,T33/31,SUM(U2:U32)/T34)</f>
        <v>23.167741935483868</v>
      </c>
      <c r="V34" s="12"/>
      <c r="W34" s="38">
        <f t="shared" ref="W34" si="9">COUNT(X2:X32)</f>
        <v>1</v>
      </c>
      <c r="X34" s="14">
        <f>IF(W33&gt;1,W33/31,SUM(X2:X32)/W34)</f>
        <v>22.8</v>
      </c>
      <c r="Z34" s="38">
        <f t="shared" ref="Z34" si="10">COUNT(AA2:AA32)</f>
        <v>1</v>
      </c>
      <c r="AA34" s="14">
        <f>IF(Z33&gt;1,Z33/30,SUM(AA2:AA32)/Z34)</f>
        <v>17.670000000000002</v>
      </c>
      <c r="AB34" s="12"/>
      <c r="AC34" s="38">
        <f t="shared" ref="AC34" si="11">COUNT(AD2:AD32)</f>
        <v>1</v>
      </c>
      <c r="AD34" s="14">
        <f>IF(AC33&gt;1,AC33/31,SUM(AD2:AD32)/AC34)</f>
        <v>11.216129032258063</v>
      </c>
      <c r="AF34" s="38">
        <f t="shared" ref="AF34" si="12">COUNT(AG2:AG32)</f>
        <v>1</v>
      </c>
      <c r="AG34" s="14">
        <f>IF(AF33&gt;1,AF33/30,SUM(AG2:AG32)/AF34)</f>
        <v>6.4599999999999991</v>
      </c>
      <c r="AH34" s="12"/>
      <c r="AI34" s="38">
        <f t="shared" ref="AI34" si="13">COUNT(AJ2:AJ32)</f>
        <v>1</v>
      </c>
      <c r="AJ34" s="14">
        <f t="shared" ref="AJ34" si="14">IF(AI33&gt;1,AI33/28,SUM(AJ2:AJ32)/AI34)</f>
        <v>3.6774193548387095</v>
      </c>
      <c r="AK34" s="12"/>
    </row>
    <row r="35" spans="2:37">
      <c r="B35" t="s">
        <v>42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X29"/>
  <sheetViews>
    <sheetView topLeftCell="B1" workbookViewId="0">
      <selection activeCell="S8" sqref="S8"/>
    </sheetView>
  </sheetViews>
  <sheetFormatPr defaultRowHeight="15"/>
  <cols>
    <col min="1" max="1" width="3.140625" customWidth="1"/>
    <col min="3" max="3" width="7.28515625" customWidth="1"/>
    <col min="4" max="4" width="2" customWidth="1"/>
    <col min="5" max="5" width="6.140625" customWidth="1"/>
    <col min="6" max="6" width="6.5703125" customWidth="1"/>
    <col min="7" max="7" width="2.7109375" customWidth="1"/>
    <col min="9" max="9" width="7.140625" customWidth="1"/>
    <col min="11" max="11" width="11.7109375" customWidth="1"/>
  </cols>
  <sheetData>
    <row r="1" spans="1:24">
      <c r="L1" s="6" t="s">
        <v>17</v>
      </c>
      <c r="M1" s="6" t="s">
        <v>1</v>
      </c>
      <c r="N1" s="6" t="s">
        <v>19</v>
      </c>
      <c r="O1" s="6" t="s">
        <v>20</v>
      </c>
      <c r="P1" s="6" t="s">
        <v>21</v>
      </c>
      <c r="Q1" s="6" t="s">
        <v>22</v>
      </c>
      <c r="R1" s="6" t="s">
        <v>23</v>
      </c>
      <c r="S1" s="6" t="s">
        <v>24</v>
      </c>
      <c r="T1" s="6" t="s">
        <v>25</v>
      </c>
      <c r="U1" s="6" t="s">
        <v>26</v>
      </c>
      <c r="V1" s="6" t="s">
        <v>27</v>
      </c>
      <c r="W1" s="6" t="s">
        <v>28</v>
      </c>
    </row>
    <row r="2" spans="1:24">
      <c r="C2" s="39" t="s">
        <v>14</v>
      </c>
      <c r="D2" s="39"/>
      <c r="E2" s="39"/>
      <c r="F2" s="39"/>
      <c r="G2" s="39"/>
      <c r="H2" s="40"/>
      <c r="I2" s="16">
        <v>5700</v>
      </c>
      <c r="J2" t="s">
        <v>31</v>
      </c>
      <c r="K2" t="s">
        <v>37</v>
      </c>
      <c r="L2" s="14">
        <f>'Indtast Kw'!C34</f>
        <v>4.9645161290322584</v>
      </c>
      <c r="M2" s="14">
        <f>'Indtast Kw'!F34</f>
        <v>11.196428571428571</v>
      </c>
      <c r="N2" s="14">
        <f>'Indtast Kw'!I34</f>
        <v>15.077419354838709</v>
      </c>
      <c r="O2" s="14">
        <f>'Indtast Kw'!L34</f>
        <v>22.8</v>
      </c>
      <c r="P2" s="14">
        <f>'Indtast Kw'!O34</f>
        <v>24.822580645161292</v>
      </c>
      <c r="Q2" s="14">
        <f>'Indtast Kw'!R34</f>
        <v>24.13</v>
      </c>
      <c r="R2" s="14">
        <f>'Indtast Kw'!U34</f>
        <v>23.167741935483868</v>
      </c>
      <c r="S2" s="14">
        <f>'Indtast Kw'!X34</f>
        <v>22.8</v>
      </c>
      <c r="T2" s="14">
        <f>'Indtast Kw'!AA34</f>
        <v>17.670000000000002</v>
      </c>
      <c r="U2" s="14">
        <f>'Indtast Kw'!AD34</f>
        <v>11.216129032258063</v>
      </c>
      <c r="V2" s="14">
        <f>'Indtast Kw'!AG34</f>
        <v>6.4599999999999991</v>
      </c>
      <c r="W2" s="14">
        <f>'Indtast Kw'!AJ34</f>
        <v>3.6774193548387095</v>
      </c>
    </row>
    <row r="3" spans="1:24">
      <c r="E3" s="46" t="s">
        <v>32</v>
      </c>
      <c r="F3" s="47"/>
      <c r="G3" s="47"/>
      <c r="H3" s="48"/>
      <c r="I3" s="17">
        <v>6.24</v>
      </c>
      <c r="J3" t="s">
        <v>33</v>
      </c>
      <c r="K3" s="24" t="s">
        <v>39</v>
      </c>
      <c r="L3" s="27">
        <f>L2/F6</f>
        <v>1</v>
      </c>
      <c r="M3" s="27">
        <f>M2/F7</f>
        <v>1</v>
      </c>
      <c r="N3" s="27">
        <f>N2/F8</f>
        <v>1</v>
      </c>
      <c r="O3" s="27">
        <f>O2/F9</f>
        <v>1</v>
      </c>
      <c r="P3" s="27">
        <f>P2/F10</f>
        <v>1</v>
      </c>
      <c r="Q3" s="27">
        <f>Q2/F11</f>
        <v>1</v>
      </c>
      <c r="R3" s="27">
        <f>R2/F12</f>
        <v>1</v>
      </c>
      <c r="S3" s="27">
        <f>S2/F13</f>
        <v>1</v>
      </c>
      <c r="T3" s="27">
        <f>T2/F14</f>
        <v>1</v>
      </c>
      <c r="U3" s="27">
        <f>U2/F15</f>
        <v>1</v>
      </c>
      <c r="V3" s="27">
        <f>V2/F16</f>
        <v>1</v>
      </c>
      <c r="W3" s="27">
        <f>W2/F17</f>
        <v>1</v>
      </c>
    </row>
    <row r="4" spans="1:24">
      <c r="A4" s="8"/>
      <c r="B4" s="8"/>
      <c r="C4" s="8"/>
      <c r="D4" s="8"/>
      <c r="E4" s="8"/>
      <c r="F4" s="8"/>
      <c r="G4" s="8"/>
      <c r="H4" s="8"/>
      <c r="K4" s="18" t="s">
        <v>34</v>
      </c>
      <c r="L4" s="19">
        <f>(L2*31)/$I$3</f>
        <v>24.66346153846154</v>
      </c>
      <c r="M4" s="19">
        <f>(M2*28)/$I$3</f>
        <v>50.240384615384613</v>
      </c>
      <c r="N4" s="19">
        <f>(N2*31)/$I$3</f>
        <v>74.903846153846146</v>
      </c>
      <c r="O4" s="19">
        <f>(O2*30)/$I$3</f>
        <v>109.61538461538461</v>
      </c>
      <c r="P4" s="19">
        <f>(P2*31)/$I$3</f>
        <v>123.31730769230769</v>
      </c>
      <c r="Q4" s="19">
        <f>(Q2*30)/$I$3</f>
        <v>116.00961538461537</v>
      </c>
      <c r="R4" s="19">
        <f>(R2*31)/$I$3</f>
        <v>115.09615384615383</v>
      </c>
      <c r="S4" s="19">
        <f>(S2*30)/$I$3</f>
        <v>109.61538461538461</v>
      </c>
      <c r="T4" s="19">
        <f>(T2*31)/$I$3</f>
        <v>87.783653846153854</v>
      </c>
      <c r="U4" s="19">
        <f>(U2*31)/$I$3</f>
        <v>55.72115384615384</v>
      </c>
      <c r="V4" s="19">
        <f>(V2*30)/$I$3</f>
        <v>31.057692307692303</v>
      </c>
      <c r="W4" s="19">
        <f>(W2*31)/$I$3</f>
        <v>18.26923076923077</v>
      </c>
      <c r="X4" s="18" t="s">
        <v>34</v>
      </c>
    </row>
    <row r="5" spans="1:24" s="4" customFormat="1" ht="75.75">
      <c r="A5" s="9"/>
      <c r="B5" s="5" t="s">
        <v>13</v>
      </c>
      <c r="C5" s="5" t="s">
        <v>12</v>
      </c>
      <c r="D5" s="5"/>
      <c r="E5" s="5" t="s">
        <v>15</v>
      </c>
      <c r="F5" s="5" t="s">
        <v>16</v>
      </c>
      <c r="G5" s="11"/>
    </row>
    <row r="6" spans="1:24">
      <c r="A6" s="8"/>
      <c r="B6" s="6" t="s">
        <v>0</v>
      </c>
      <c r="C6" s="7">
        <v>2.7</v>
      </c>
      <c r="D6" s="6"/>
      <c r="E6" s="12">
        <f>$I$2/100*C6</f>
        <v>153.9</v>
      </c>
      <c r="F6" s="22">
        <f>E6/31</f>
        <v>4.9645161290322584</v>
      </c>
      <c r="G6" s="8"/>
      <c r="L6" s="42" t="s">
        <v>38</v>
      </c>
      <c r="M6" s="42"/>
      <c r="N6" s="42"/>
      <c r="O6" s="42"/>
      <c r="P6" s="42"/>
      <c r="Q6" s="25">
        <f>'!'!P31</f>
        <v>5700</v>
      </c>
      <c r="R6" s="3"/>
      <c r="S6" s="3"/>
      <c r="T6" s="3"/>
      <c r="U6" s="3"/>
      <c r="V6" s="3"/>
    </row>
    <row r="7" spans="1:24">
      <c r="A7" s="8"/>
      <c r="B7" s="6" t="s">
        <v>1</v>
      </c>
      <c r="C7" s="7">
        <v>5.5</v>
      </c>
      <c r="D7" s="6"/>
      <c r="E7" s="12">
        <f t="shared" ref="E7:E17" si="0">$I$2/100*C7</f>
        <v>313.5</v>
      </c>
      <c r="F7" s="22">
        <f>E7/28</f>
        <v>11.196428571428571</v>
      </c>
      <c r="G7" s="8"/>
      <c r="M7" s="3"/>
      <c r="N7" s="3"/>
      <c r="O7" s="3"/>
      <c r="P7" s="3"/>
      <c r="Q7" s="3"/>
      <c r="R7" s="3"/>
      <c r="S7" s="3"/>
      <c r="T7" s="3"/>
      <c r="U7" s="3"/>
      <c r="V7" s="3"/>
    </row>
    <row r="8" spans="1:24">
      <c r="A8" s="8"/>
      <c r="B8" s="6" t="s">
        <v>2</v>
      </c>
      <c r="C8" s="7">
        <v>8.1999999999999993</v>
      </c>
      <c r="D8" s="6"/>
      <c r="E8" s="12">
        <f t="shared" si="0"/>
        <v>467.4</v>
      </c>
      <c r="F8" s="22">
        <f>E8/31</f>
        <v>15.077419354838709</v>
      </c>
      <c r="G8" s="8"/>
      <c r="L8" s="43" t="s">
        <v>35</v>
      </c>
      <c r="M8" s="44"/>
      <c r="N8" s="44"/>
      <c r="O8" s="44"/>
      <c r="P8" s="45"/>
      <c r="Q8" s="26">
        <f>Q6/I2</f>
        <v>1</v>
      </c>
      <c r="R8" s="3"/>
      <c r="S8" s="3"/>
      <c r="T8" s="3"/>
      <c r="U8" s="3"/>
      <c r="V8" s="3"/>
    </row>
    <row r="9" spans="1:24">
      <c r="A9" s="8"/>
      <c r="B9" s="6" t="s">
        <v>3</v>
      </c>
      <c r="C9" s="7">
        <v>12</v>
      </c>
      <c r="D9" s="6"/>
      <c r="E9" s="12">
        <f t="shared" si="0"/>
        <v>684</v>
      </c>
      <c r="F9" s="22">
        <f>E9/30</f>
        <v>22.8</v>
      </c>
      <c r="G9" s="8"/>
      <c r="I9" s="2"/>
      <c r="M9" s="3"/>
      <c r="N9" s="3"/>
      <c r="O9" s="3"/>
      <c r="P9" s="3"/>
      <c r="Q9" s="3"/>
      <c r="R9" s="3"/>
      <c r="S9" s="3"/>
      <c r="T9" s="3"/>
      <c r="U9" s="3"/>
      <c r="V9" s="3"/>
    </row>
    <row r="10" spans="1:24">
      <c r="A10" s="8"/>
      <c r="B10" s="6" t="s">
        <v>4</v>
      </c>
      <c r="C10" s="7">
        <v>13.5</v>
      </c>
      <c r="D10" s="6"/>
      <c r="E10" s="12">
        <f t="shared" si="0"/>
        <v>769.5</v>
      </c>
      <c r="F10" s="22">
        <f>E10/31</f>
        <v>24.822580645161292</v>
      </c>
      <c r="G10" s="8"/>
      <c r="I10" s="2"/>
      <c r="L10" t="s">
        <v>29</v>
      </c>
      <c r="M10" s="3"/>
      <c r="N10" s="3"/>
      <c r="O10" s="3"/>
      <c r="P10" s="3"/>
      <c r="Q10" s="3"/>
      <c r="R10" s="3"/>
      <c r="S10" s="3"/>
      <c r="T10" s="3"/>
      <c r="U10" s="3"/>
      <c r="V10" s="3"/>
    </row>
    <row r="11" spans="1:24">
      <c r="A11" s="8"/>
      <c r="B11" s="6" t="s">
        <v>5</v>
      </c>
      <c r="C11" s="7">
        <v>12.7</v>
      </c>
      <c r="D11" s="6"/>
      <c r="E11" s="12">
        <f t="shared" si="0"/>
        <v>723.9</v>
      </c>
      <c r="F11" s="22">
        <f>E11/30</f>
        <v>24.13</v>
      </c>
      <c r="G11" s="8"/>
      <c r="I11" s="2"/>
      <c r="L11" s="49" t="s">
        <v>40</v>
      </c>
      <c r="M11" s="49"/>
      <c r="N11" s="49"/>
      <c r="O11" s="49"/>
      <c r="P11" s="49"/>
      <c r="Q11" s="49"/>
      <c r="R11" s="49"/>
      <c r="S11" s="49"/>
      <c r="T11" s="49"/>
      <c r="U11" s="49"/>
      <c r="V11" s="49"/>
      <c r="W11" s="49"/>
    </row>
    <row r="12" spans="1:24">
      <c r="A12" s="8"/>
      <c r="B12" s="6" t="s">
        <v>6</v>
      </c>
      <c r="C12" s="7">
        <v>12.6</v>
      </c>
      <c r="D12" s="6"/>
      <c r="E12" s="12">
        <f t="shared" si="0"/>
        <v>718.19999999999993</v>
      </c>
      <c r="F12" s="22">
        <f>E12/31</f>
        <v>23.167741935483868</v>
      </c>
      <c r="G12" s="8"/>
      <c r="I12" s="2"/>
      <c r="L12" t="s">
        <v>36</v>
      </c>
      <c r="M12" s="3"/>
      <c r="N12" s="3"/>
      <c r="O12" s="3"/>
      <c r="P12" s="3"/>
      <c r="Q12" s="3"/>
      <c r="R12" s="3"/>
      <c r="S12" s="3"/>
      <c r="T12" s="3"/>
      <c r="U12" s="3"/>
      <c r="V12" s="3"/>
    </row>
    <row r="13" spans="1:24">
      <c r="A13" s="8"/>
      <c r="B13" s="6" t="s">
        <v>7</v>
      </c>
      <c r="C13" s="7">
        <v>12</v>
      </c>
      <c r="D13" s="6"/>
      <c r="E13" s="12">
        <f t="shared" si="0"/>
        <v>684</v>
      </c>
      <c r="F13" s="22">
        <f>E13/30</f>
        <v>22.8</v>
      </c>
      <c r="G13" s="8"/>
      <c r="I13" s="2"/>
      <c r="L13" s="41" t="s">
        <v>41</v>
      </c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</row>
    <row r="14" spans="1:24" ht="15.75" thickBot="1">
      <c r="A14" s="8"/>
      <c r="B14" s="6" t="s">
        <v>8</v>
      </c>
      <c r="C14" s="7">
        <v>9.3000000000000007</v>
      </c>
      <c r="D14" s="6"/>
      <c r="E14" s="12">
        <f t="shared" si="0"/>
        <v>530.1</v>
      </c>
      <c r="F14" s="22">
        <f>E14/30</f>
        <v>17.670000000000002</v>
      </c>
      <c r="G14" s="8"/>
      <c r="I14" s="2"/>
      <c r="L14" t="s">
        <v>58</v>
      </c>
      <c r="M14" s="3"/>
      <c r="N14" s="3"/>
      <c r="O14" s="3"/>
      <c r="P14" s="3"/>
      <c r="Q14" s="3"/>
      <c r="R14" s="3"/>
      <c r="S14" s="3"/>
      <c r="T14" s="3"/>
      <c r="U14" s="3"/>
      <c r="V14" s="3"/>
    </row>
    <row r="15" spans="1:24">
      <c r="A15" s="8"/>
      <c r="B15" s="6" t="s">
        <v>9</v>
      </c>
      <c r="C15" s="7">
        <v>6.1</v>
      </c>
      <c r="D15" s="6"/>
      <c r="E15" s="12">
        <f t="shared" si="0"/>
        <v>347.7</v>
      </c>
      <c r="F15" s="22">
        <f>E15/31</f>
        <v>11.216129032258063</v>
      </c>
      <c r="G15" s="8"/>
      <c r="I15" s="2"/>
      <c r="L15" s="58" t="s">
        <v>30</v>
      </c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60"/>
    </row>
    <row r="16" spans="1:24">
      <c r="A16" s="8"/>
      <c r="B16" s="6" t="s">
        <v>10</v>
      </c>
      <c r="C16" s="7">
        <v>3.4</v>
      </c>
      <c r="D16" s="6"/>
      <c r="E16" s="12">
        <f t="shared" si="0"/>
        <v>193.79999999999998</v>
      </c>
      <c r="F16" s="22">
        <f>E16/30</f>
        <v>6.4599999999999991</v>
      </c>
      <c r="G16" s="8"/>
      <c r="I16" s="2"/>
      <c r="L16" s="61" t="str">
        <f>L1</f>
        <v>Jan</v>
      </c>
      <c r="M16" s="15" t="str">
        <f t="shared" ref="M16:W16" si="1">M1</f>
        <v>feb</v>
      </c>
      <c r="N16" s="15" t="str">
        <f t="shared" si="1"/>
        <v>Mar</v>
      </c>
      <c r="O16" s="15" t="str">
        <f t="shared" si="1"/>
        <v>Apr</v>
      </c>
      <c r="P16" s="15" t="str">
        <f t="shared" si="1"/>
        <v>Maj</v>
      </c>
      <c r="Q16" s="15" t="str">
        <f t="shared" si="1"/>
        <v>Jun</v>
      </c>
      <c r="R16" s="15" t="str">
        <f t="shared" si="1"/>
        <v>Jul</v>
      </c>
      <c r="S16" s="15" t="str">
        <f t="shared" si="1"/>
        <v>Aug</v>
      </c>
      <c r="T16" s="15" t="str">
        <f t="shared" si="1"/>
        <v>Sep</v>
      </c>
      <c r="U16" s="15" t="str">
        <f t="shared" si="1"/>
        <v>Okt</v>
      </c>
      <c r="V16" s="15" t="str">
        <f t="shared" si="1"/>
        <v>Nov</v>
      </c>
      <c r="W16" s="62" t="str">
        <f t="shared" si="1"/>
        <v>Dec</v>
      </c>
    </row>
    <row r="17" spans="1:23" ht="15.75" thickBot="1">
      <c r="A17" s="8"/>
      <c r="B17" s="6" t="s">
        <v>11</v>
      </c>
      <c r="C17" s="7">
        <v>2</v>
      </c>
      <c r="D17" s="6"/>
      <c r="E17" s="12">
        <f t="shared" si="0"/>
        <v>114</v>
      </c>
      <c r="F17" s="22">
        <f>E17/31</f>
        <v>3.6774193548387095</v>
      </c>
      <c r="G17" s="8"/>
      <c r="I17" s="2"/>
      <c r="L17" s="63">
        <f>'!'!D29</f>
        <v>5700.0000000000009</v>
      </c>
      <c r="M17" s="64">
        <f>'!'!E29</f>
        <v>5700</v>
      </c>
      <c r="N17" s="64">
        <f>'!'!F29</f>
        <v>5700</v>
      </c>
      <c r="O17" s="64">
        <f>'!'!G29</f>
        <v>5700</v>
      </c>
      <c r="P17" s="64">
        <f>'!'!H29</f>
        <v>5700</v>
      </c>
      <c r="Q17" s="64">
        <f>'!'!I29</f>
        <v>5700</v>
      </c>
      <c r="R17" s="64">
        <f>'!'!J29</f>
        <v>5700</v>
      </c>
      <c r="S17" s="64">
        <f>'!'!K29</f>
        <v>5699.9999999999991</v>
      </c>
      <c r="T17" s="64">
        <f>'!'!L29</f>
        <v>5700</v>
      </c>
      <c r="U17" s="64">
        <f>'!'!M29</f>
        <v>5700.0000000000009</v>
      </c>
      <c r="V17" s="64">
        <f>'!'!N29</f>
        <v>5700</v>
      </c>
      <c r="W17" s="65">
        <f>'!'!O29</f>
        <v>5700.0000000000009</v>
      </c>
    </row>
    <row r="18" spans="1:23" ht="15.75">
      <c r="A18" s="8"/>
      <c r="B18" s="8"/>
      <c r="C18" s="13">
        <f>C6</f>
        <v>2.7</v>
      </c>
      <c r="D18" s="8"/>
      <c r="E18" s="10"/>
      <c r="F18" s="8"/>
      <c r="G18" s="8"/>
      <c r="I18" s="2"/>
      <c r="Q18" s="2"/>
      <c r="S18" s="3"/>
    </row>
    <row r="19" spans="1:23" ht="15.75">
      <c r="C19" s="13">
        <f t="shared" ref="C19:C29" si="2">C7</f>
        <v>5.5</v>
      </c>
      <c r="E19" s="1"/>
      <c r="I19" s="2"/>
    </row>
    <row r="20" spans="1:23" ht="15.75">
      <c r="C20" s="13">
        <f t="shared" si="2"/>
        <v>8.1999999999999993</v>
      </c>
      <c r="E20" s="1"/>
      <c r="I20" s="2"/>
      <c r="K20" s="3"/>
      <c r="Q20" s="2"/>
      <c r="S20" s="3"/>
    </row>
    <row r="21" spans="1:23">
      <c r="C21" s="13">
        <f t="shared" si="2"/>
        <v>12</v>
      </c>
    </row>
    <row r="22" spans="1:23">
      <c r="C22" s="13">
        <f t="shared" si="2"/>
        <v>13.5</v>
      </c>
    </row>
    <row r="23" spans="1:23">
      <c r="C23" s="13">
        <f t="shared" si="2"/>
        <v>12.7</v>
      </c>
    </row>
    <row r="24" spans="1:23">
      <c r="C24" s="13">
        <f t="shared" si="2"/>
        <v>12.6</v>
      </c>
    </row>
    <row r="25" spans="1:23">
      <c r="C25" s="13">
        <f t="shared" si="2"/>
        <v>12</v>
      </c>
    </row>
    <row r="26" spans="1:23">
      <c r="C26" s="13">
        <f t="shared" si="2"/>
        <v>9.3000000000000007</v>
      </c>
    </row>
    <row r="27" spans="1:23">
      <c r="C27" s="13">
        <f t="shared" si="2"/>
        <v>6.1</v>
      </c>
    </row>
    <row r="28" spans="1:23">
      <c r="C28" s="13">
        <f t="shared" si="2"/>
        <v>3.4</v>
      </c>
    </row>
    <row r="29" spans="1:23">
      <c r="C29" s="13">
        <f t="shared" si="2"/>
        <v>2</v>
      </c>
    </row>
  </sheetData>
  <mergeCells count="7">
    <mergeCell ref="C2:H2"/>
    <mergeCell ref="L13:W13"/>
    <mergeCell ref="L6:P6"/>
    <mergeCell ref="L8:P8"/>
    <mergeCell ref="L15:W15"/>
    <mergeCell ref="E3:H3"/>
    <mergeCell ref="L11:W11"/>
  </mergeCells>
  <conditionalFormatting sqref="L3:W3">
    <cfRule type="cellIs" dxfId="1" priority="2" operator="greaterThan">
      <formula>1.05</formula>
    </cfRule>
    <cfRule type="cellIs" dxfId="0" priority="1" operator="lessThan">
      <formula>0.95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J35"/>
  <sheetViews>
    <sheetView workbookViewId="0">
      <selection activeCell="I17" sqref="I17"/>
    </sheetView>
  </sheetViews>
  <sheetFormatPr defaultRowHeight="15"/>
  <sheetData>
    <row r="1" spans="1:10" ht="13.5" customHeight="1"/>
    <row r="2" spans="1:10" ht="13.5" customHeight="1">
      <c r="A2" s="49" t="s">
        <v>43</v>
      </c>
      <c r="B2" s="49"/>
      <c r="C2" s="49"/>
      <c r="D2" s="49"/>
      <c r="E2" s="49"/>
    </row>
    <row r="3" spans="1:10" ht="13.5" customHeight="1">
      <c r="A3" s="20" t="s">
        <v>44</v>
      </c>
      <c r="B3" s="50" t="s">
        <v>45</v>
      </c>
      <c r="C3" s="50"/>
    </row>
    <row r="4" spans="1:10" ht="13.5" customHeight="1">
      <c r="A4" s="21"/>
      <c r="B4" s="56"/>
      <c r="C4" s="6" t="s">
        <v>46</v>
      </c>
      <c r="F4" s="57"/>
      <c r="G4" s="57"/>
      <c r="H4" s="28" t="s">
        <v>54</v>
      </c>
      <c r="I4" s="28" t="s">
        <v>57</v>
      </c>
    </row>
    <row r="5" spans="1:10" ht="13.5" customHeight="1">
      <c r="A5" s="21"/>
      <c r="B5" s="56"/>
      <c r="C5" s="6" t="s">
        <v>46</v>
      </c>
      <c r="E5" t="s">
        <v>52</v>
      </c>
      <c r="F5" s="57"/>
      <c r="G5" s="57"/>
      <c r="H5" s="28" t="s">
        <v>54</v>
      </c>
      <c r="I5" s="28" t="s">
        <v>55</v>
      </c>
    </row>
    <row r="6" spans="1:10" ht="13.5" customHeight="1">
      <c r="A6" s="21"/>
      <c r="B6" s="56"/>
      <c r="C6" s="6" t="s">
        <v>46</v>
      </c>
      <c r="E6" t="s">
        <v>53</v>
      </c>
      <c r="F6" s="57"/>
      <c r="G6" s="57"/>
      <c r="H6" s="28" t="s">
        <v>54</v>
      </c>
      <c r="I6" s="28" t="s">
        <v>56</v>
      </c>
    </row>
    <row r="7" spans="1:10" ht="13.5" customHeight="1">
      <c r="A7" s="21"/>
      <c r="B7" s="56"/>
      <c r="C7" s="6" t="s">
        <v>46</v>
      </c>
    </row>
    <row r="8" spans="1:10" ht="13.5" customHeight="1">
      <c r="A8" s="21"/>
      <c r="B8" s="56"/>
      <c r="C8" s="6" t="s">
        <v>46</v>
      </c>
    </row>
    <row r="9" spans="1:10" ht="13.5" customHeight="1">
      <c r="A9" s="21"/>
      <c r="B9" s="56"/>
      <c r="C9" s="6" t="s">
        <v>46</v>
      </c>
    </row>
    <row r="10" spans="1:10" ht="13.5" customHeight="1">
      <c r="A10" s="21"/>
      <c r="B10" s="56"/>
      <c r="C10" s="6" t="s">
        <v>46</v>
      </c>
      <c r="E10" s="23"/>
    </row>
    <row r="11" spans="1:10" ht="13.5" customHeight="1">
      <c r="A11" s="21"/>
      <c r="B11" s="56"/>
      <c r="C11" s="6" t="s">
        <v>46</v>
      </c>
      <c r="E11" s="34"/>
      <c r="G11" s="55" t="s">
        <v>47</v>
      </c>
      <c r="H11" s="55"/>
    </row>
    <row r="12" spans="1:10" ht="13.5" customHeight="1">
      <c r="A12" s="21"/>
      <c r="B12" s="56"/>
      <c r="C12" s="6" t="s">
        <v>46</v>
      </c>
      <c r="E12" s="34"/>
      <c r="G12" s="20" t="s">
        <v>49</v>
      </c>
      <c r="H12" s="20" t="s">
        <v>50</v>
      </c>
      <c r="J12" t="s">
        <v>51</v>
      </c>
    </row>
    <row r="13" spans="1:10" ht="13.5" customHeight="1">
      <c r="A13" s="21"/>
      <c r="B13" s="56"/>
      <c r="C13" s="6" t="s">
        <v>46</v>
      </c>
      <c r="E13" s="34"/>
      <c r="G13" s="56">
        <v>32</v>
      </c>
      <c r="H13" s="56">
        <v>195</v>
      </c>
      <c r="J13">
        <f>G13*H13</f>
        <v>6240</v>
      </c>
    </row>
    <row r="14" spans="1:10" ht="13.5" customHeight="1">
      <c r="A14" s="21"/>
      <c r="B14" s="56"/>
      <c r="C14" s="6" t="s">
        <v>46</v>
      </c>
      <c r="E14" s="34"/>
    </row>
    <row r="15" spans="1:10" ht="13.5" customHeight="1" thickBot="1">
      <c r="A15" s="21"/>
      <c r="B15" s="56"/>
      <c r="C15" s="6" t="s">
        <v>46</v>
      </c>
      <c r="E15" s="34"/>
    </row>
    <row r="16" spans="1:10" ht="13.5" customHeight="1">
      <c r="A16" s="21"/>
      <c r="B16" s="56"/>
      <c r="C16" s="6" t="s">
        <v>46</v>
      </c>
      <c r="E16" s="34"/>
      <c r="G16" s="51">
        <f>B35/(J13/1000)</f>
        <v>0</v>
      </c>
      <c r="H16" s="52"/>
    </row>
    <row r="17" spans="1:10" ht="13.5" customHeight="1" thickBot="1">
      <c r="A17" s="21"/>
      <c r="B17" s="56"/>
      <c r="C17" s="6" t="s">
        <v>46</v>
      </c>
      <c r="E17" s="34"/>
      <c r="G17" s="53"/>
      <c r="H17" s="54"/>
    </row>
    <row r="18" spans="1:10" ht="13.5" customHeight="1">
      <c r="A18" s="21"/>
      <c r="B18" s="56"/>
      <c r="C18" s="6" t="s">
        <v>46</v>
      </c>
      <c r="E18" s="34"/>
      <c r="F18" s="35"/>
      <c r="G18" s="35"/>
      <c r="J18" s="29"/>
    </row>
    <row r="19" spans="1:10" ht="13.5" customHeight="1">
      <c r="A19" s="21"/>
      <c r="B19" s="56"/>
      <c r="C19" s="6" t="s">
        <v>46</v>
      </c>
      <c r="E19" s="34"/>
      <c r="F19" s="35"/>
      <c r="G19" s="35"/>
      <c r="J19" s="29"/>
    </row>
    <row r="20" spans="1:10" ht="13.5" customHeight="1">
      <c r="A20" s="21"/>
      <c r="B20" s="56"/>
      <c r="C20" s="6" t="s">
        <v>46</v>
      </c>
      <c r="E20" s="34"/>
      <c r="F20" s="35"/>
      <c r="G20" s="35"/>
      <c r="J20" s="29"/>
    </row>
    <row r="21" spans="1:10" ht="13.5" customHeight="1">
      <c r="A21" s="21"/>
      <c r="B21" s="56"/>
      <c r="C21" s="6" t="s">
        <v>46</v>
      </c>
      <c r="E21" s="34"/>
      <c r="F21" s="35"/>
      <c r="G21" s="35"/>
      <c r="J21" s="29"/>
    </row>
    <row r="22" spans="1:10" ht="13.5" customHeight="1">
      <c r="A22" s="21"/>
      <c r="B22" s="56"/>
      <c r="C22" s="6" t="s">
        <v>46</v>
      </c>
      <c r="E22" s="34"/>
      <c r="F22" s="35"/>
      <c r="G22" s="35"/>
      <c r="J22" s="29"/>
    </row>
    <row r="23" spans="1:10" ht="13.5" customHeight="1">
      <c r="A23" s="21"/>
      <c r="B23" s="56"/>
      <c r="C23" s="6" t="s">
        <v>46</v>
      </c>
      <c r="E23" s="31"/>
      <c r="F23" s="23"/>
      <c r="G23" s="32"/>
    </row>
    <row r="24" spans="1:10" ht="13.5" customHeight="1">
      <c r="A24" s="21"/>
      <c r="B24" s="56"/>
      <c r="C24" s="6" t="s">
        <v>46</v>
      </c>
      <c r="E24" s="31"/>
      <c r="F24" s="23"/>
      <c r="G24" s="32"/>
    </row>
    <row r="25" spans="1:10" ht="13.5" customHeight="1">
      <c r="A25" s="21"/>
      <c r="B25" s="56"/>
      <c r="C25" s="6" t="s">
        <v>46</v>
      </c>
      <c r="E25" s="31"/>
      <c r="F25" s="23"/>
      <c r="G25" s="32"/>
    </row>
    <row r="26" spans="1:10" ht="13.5" customHeight="1">
      <c r="A26" s="21"/>
      <c r="B26" s="56"/>
      <c r="C26" s="6" t="s">
        <v>46</v>
      </c>
      <c r="E26" s="31"/>
      <c r="F26" s="23"/>
      <c r="G26" s="32"/>
    </row>
    <row r="27" spans="1:10" ht="13.5" customHeight="1">
      <c r="A27" s="21"/>
      <c r="B27" s="56"/>
      <c r="C27" s="6" t="s">
        <v>46</v>
      </c>
      <c r="E27" s="31"/>
      <c r="F27" s="23"/>
      <c r="G27" s="32"/>
    </row>
    <row r="28" spans="1:10" ht="13.5" customHeight="1">
      <c r="A28" s="21"/>
      <c r="B28" s="56"/>
      <c r="C28" s="6" t="s">
        <v>46</v>
      </c>
      <c r="E28" s="31"/>
      <c r="F28" s="23"/>
      <c r="G28" s="32"/>
    </row>
    <row r="29" spans="1:10" ht="13.5" customHeight="1">
      <c r="A29" s="21"/>
      <c r="B29" s="56"/>
      <c r="C29" s="6" t="s">
        <v>46</v>
      </c>
      <c r="E29" s="31"/>
      <c r="F29" s="23"/>
      <c r="G29" s="32"/>
    </row>
    <row r="30" spans="1:10" ht="13.5" customHeight="1">
      <c r="A30" s="21"/>
      <c r="B30" s="56"/>
      <c r="C30" s="6" t="s">
        <v>46</v>
      </c>
      <c r="E30" s="32"/>
      <c r="F30" s="33"/>
      <c r="G30" s="32"/>
    </row>
    <row r="31" spans="1:10" ht="13.5" customHeight="1">
      <c r="A31" s="21"/>
      <c r="B31" s="56"/>
      <c r="C31" s="6" t="s">
        <v>46</v>
      </c>
    </row>
    <row r="32" spans="1:10" ht="13.5" customHeight="1">
      <c r="A32" s="21"/>
      <c r="B32" s="56"/>
      <c r="C32" s="6" t="s">
        <v>46</v>
      </c>
    </row>
    <row r="33" spans="1:3" ht="13.5" customHeight="1">
      <c r="A33" s="21"/>
      <c r="B33" s="56"/>
      <c r="C33" s="6" t="s">
        <v>46</v>
      </c>
    </row>
    <row r="34" spans="1:3" ht="13.5" customHeight="1">
      <c r="A34" s="21"/>
      <c r="B34" s="56"/>
      <c r="C34" s="6" t="s">
        <v>46</v>
      </c>
    </row>
    <row r="35" spans="1:3">
      <c r="A35" s="6" t="s">
        <v>48</v>
      </c>
      <c r="B35" s="30">
        <f>SUM(B4:B34)</f>
        <v>0</v>
      </c>
      <c r="C35" s="6" t="s">
        <v>46</v>
      </c>
    </row>
  </sheetData>
  <mergeCells count="7">
    <mergeCell ref="G16:H17"/>
    <mergeCell ref="B3:C3"/>
    <mergeCell ref="G11:H11"/>
    <mergeCell ref="A2:E2"/>
    <mergeCell ref="F5:G5"/>
    <mergeCell ref="F6:G6"/>
    <mergeCell ref="F4:G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C3:P31"/>
  <sheetViews>
    <sheetView topLeftCell="A9" workbookViewId="0">
      <selection activeCell="L14" sqref="L14"/>
    </sheetView>
  </sheetViews>
  <sheetFormatPr defaultRowHeight="15"/>
  <sheetData>
    <row r="3" spans="3:15">
      <c r="D3">
        <v>1</v>
      </c>
      <c r="E3">
        <v>2</v>
      </c>
      <c r="F3">
        <v>3</v>
      </c>
      <c r="G3">
        <v>4</v>
      </c>
      <c r="H3">
        <v>5</v>
      </c>
      <c r="I3">
        <v>6</v>
      </c>
      <c r="J3">
        <v>7</v>
      </c>
      <c r="K3">
        <v>8</v>
      </c>
      <c r="L3">
        <v>9</v>
      </c>
      <c r="M3">
        <v>10</v>
      </c>
      <c r="N3">
        <v>11</v>
      </c>
      <c r="O3">
        <v>12</v>
      </c>
    </row>
    <row r="5" spans="3:15">
      <c r="C5" t="s">
        <v>17</v>
      </c>
      <c r="D5" s="3">
        <f>(DATA!L2*31)</f>
        <v>153.9</v>
      </c>
      <c r="E5" s="3"/>
    </row>
    <row r="6" spans="3:15">
      <c r="C6" t="s">
        <v>18</v>
      </c>
      <c r="D6" s="3">
        <f>D5*DATA!C7/DATA!C6</f>
        <v>313.5</v>
      </c>
      <c r="E6" s="3">
        <f>DATA!M2*28</f>
        <v>313.5</v>
      </c>
    </row>
    <row r="7" spans="3:15">
      <c r="C7" t="s">
        <v>19</v>
      </c>
      <c r="D7" s="3">
        <f>D6*DATA!C8/DATA!C7</f>
        <v>467.4</v>
      </c>
      <c r="E7" s="3">
        <f>E6*DATA!C8/DATA!C7</f>
        <v>467.4</v>
      </c>
      <c r="F7" s="3">
        <f>DATA!N2*31</f>
        <v>467.4</v>
      </c>
    </row>
    <row r="8" spans="3:15">
      <c r="C8" t="s">
        <v>20</v>
      </c>
      <c r="D8" s="3">
        <f>D7*DATA!C9/DATA!C8</f>
        <v>684</v>
      </c>
      <c r="E8" s="3">
        <f>E7*DATA!C9/DATA!C8</f>
        <v>684</v>
      </c>
      <c r="F8" s="3">
        <f>F7*DATA!C9/DATA!C8</f>
        <v>684</v>
      </c>
      <c r="G8" s="3">
        <f>DATA!O2*30</f>
        <v>684</v>
      </c>
    </row>
    <row r="9" spans="3:15">
      <c r="C9" t="s">
        <v>21</v>
      </c>
      <c r="D9" s="3">
        <f>D8*DATA!C10/DATA!C9</f>
        <v>769.5</v>
      </c>
      <c r="E9" s="3">
        <f>E8*DATA!C10/DATA!C9</f>
        <v>769.5</v>
      </c>
      <c r="F9" s="3">
        <f>F8*DATA!C10/DATA!C9</f>
        <v>769.5</v>
      </c>
      <c r="G9" s="3">
        <f>G8*DATA!C10/DATA!C9</f>
        <v>769.5</v>
      </c>
      <c r="H9" s="3">
        <f>DATA!P2*31</f>
        <v>769.5</v>
      </c>
    </row>
    <row r="10" spans="3:15">
      <c r="C10" t="s">
        <v>22</v>
      </c>
      <c r="D10" s="3">
        <f>D9*DATA!C11/DATA!C10</f>
        <v>723.9</v>
      </c>
      <c r="E10" s="3">
        <f>E9*DATA!C11/DATA!C10</f>
        <v>723.9</v>
      </c>
      <c r="F10" s="3">
        <f>F9*DATA!C11/DATA!C10</f>
        <v>723.9</v>
      </c>
      <c r="G10" s="3">
        <f>G9*DATA!C11/DATA!C10</f>
        <v>723.9</v>
      </c>
      <c r="H10" s="3">
        <f>H9*DATA!C11/DATA!C10</f>
        <v>723.9</v>
      </c>
      <c r="I10" s="3">
        <f>DATA!Q2*30</f>
        <v>723.9</v>
      </c>
    </row>
    <row r="11" spans="3:15">
      <c r="C11" t="s">
        <v>23</v>
      </c>
      <c r="D11" s="3">
        <f>D10*DATA!C12/DATA!C11</f>
        <v>718.2</v>
      </c>
      <c r="E11" s="3">
        <f>E10*DATA!C12/DATA!C11</f>
        <v>718.2</v>
      </c>
      <c r="F11" s="3">
        <f>F10*DATA!C12/DATA!C11</f>
        <v>718.2</v>
      </c>
      <c r="G11" s="3">
        <f>G10*DATA!C12/DATA!C11</f>
        <v>718.2</v>
      </c>
      <c r="H11" s="3">
        <f>H10*DATA!C12/DATA!C11</f>
        <v>718.2</v>
      </c>
      <c r="I11" s="3">
        <f>I10*DATA!C12/DATA!C11</f>
        <v>718.2</v>
      </c>
      <c r="J11" s="3">
        <f>DATA!R2*31</f>
        <v>718.19999999999993</v>
      </c>
    </row>
    <row r="12" spans="3:15">
      <c r="C12" t="s">
        <v>24</v>
      </c>
      <c r="D12" s="3">
        <f>D11*DATA!C13/DATA!C12</f>
        <v>684.00000000000011</v>
      </c>
      <c r="E12" s="3">
        <f>E11*DATA!C13/DATA!C12</f>
        <v>684.00000000000011</v>
      </c>
      <c r="F12" s="3">
        <f>F11*DATA!C13/DATA!C12</f>
        <v>684.00000000000011</v>
      </c>
      <c r="G12" s="3">
        <f>G11*DATA!C13/DATA!C12</f>
        <v>684.00000000000011</v>
      </c>
      <c r="H12" s="3">
        <f>H11*DATA!C13/DATA!C12</f>
        <v>684.00000000000011</v>
      </c>
      <c r="I12" s="3">
        <f>I11*DATA!C13/DATA!C12</f>
        <v>684.00000000000011</v>
      </c>
      <c r="J12" s="3">
        <f>J11*DATA!C13/DATA!C12</f>
        <v>684</v>
      </c>
      <c r="K12" s="3">
        <f>DATA!S2*30</f>
        <v>684</v>
      </c>
    </row>
    <row r="13" spans="3:15">
      <c r="C13" t="s">
        <v>25</v>
      </c>
      <c r="D13" s="3">
        <f>D12*DATA!C14/DATA!C13</f>
        <v>530.10000000000014</v>
      </c>
      <c r="E13" s="3">
        <f>E12*DATA!C14/DATA!C13</f>
        <v>530.10000000000014</v>
      </c>
      <c r="F13" s="3">
        <f>F12*DATA!C14/DATA!C13</f>
        <v>530.10000000000014</v>
      </c>
      <c r="G13" s="3">
        <f>G12*DATA!C14/DATA!C13</f>
        <v>530.10000000000014</v>
      </c>
      <c r="H13" s="3">
        <f>H12*DATA!C14/DATA!C13</f>
        <v>530.10000000000014</v>
      </c>
      <c r="I13" s="3">
        <f>I12*DATA!C14/DATA!C13</f>
        <v>530.10000000000014</v>
      </c>
      <c r="J13" s="3">
        <f>J12*DATA!C14/DATA!C13</f>
        <v>530.1</v>
      </c>
      <c r="K13" s="3">
        <f>K12*DATA!C14/DATA!C13</f>
        <v>530.1</v>
      </c>
      <c r="L13" s="3">
        <f>DATA!T2*30</f>
        <v>530.1</v>
      </c>
    </row>
    <row r="14" spans="3:15">
      <c r="C14" t="s">
        <v>26</v>
      </c>
      <c r="D14" s="3">
        <f>D13*DATA!C15/DATA!C14</f>
        <v>347.70000000000005</v>
      </c>
      <c r="E14" s="3">
        <f>E13*DATA!C15/DATA!C14</f>
        <v>347.70000000000005</v>
      </c>
      <c r="F14" s="3">
        <f>F13*DATA!C15/DATA!C14</f>
        <v>347.70000000000005</v>
      </c>
      <c r="G14" s="3">
        <f>G13*DATA!C15/DATA!C14</f>
        <v>347.70000000000005</v>
      </c>
      <c r="H14" s="3">
        <f>H13*DATA!C15/DATA!C14</f>
        <v>347.70000000000005</v>
      </c>
      <c r="I14" s="3">
        <f>I13*DATA!C15/DATA!C14</f>
        <v>347.70000000000005</v>
      </c>
      <c r="J14" s="3">
        <f>J13*DATA!C15/DATA!C14</f>
        <v>347.7</v>
      </c>
      <c r="K14" s="3">
        <f>K13*DATA!C15/DATA!C14</f>
        <v>347.7</v>
      </c>
      <c r="L14" s="3">
        <f>L13*DATA!C15/DATA!C14</f>
        <v>347.7</v>
      </c>
      <c r="M14" s="3">
        <f>DATA!U2*31</f>
        <v>347.7</v>
      </c>
    </row>
    <row r="15" spans="3:15">
      <c r="C15" t="s">
        <v>27</v>
      </c>
      <c r="D15" s="3">
        <f>D14*DATA!C16/DATA!C15</f>
        <v>193.8</v>
      </c>
      <c r="E15" s="3">
        <f>E14*DATA!C16/DATA!C15</f>
        <v>193.8</v>
      </c>
      <c r="F15" s="3">
        <f>F14*DATA!C16/DATA!C15</f>
        <v>193.8</v>
      </c>
      <c r="G15" s="3">
        <f>G14*DATA!C16/DATA!C15</f>
        <v>193.8</v>
      </c>
      <c r="H15" s="3">
        <f>H14*DATA!C16/DATA!C15</f>
        <v>193.8</v>
      </c>
      <c r="I15" s="3">
        <f>I14*DATA!C16/DATA!C15</f>
        <v>193.8</v>
      </c>
      <c r="J15" s="3">
        <f>J14*DATA!C16/DATA!C15</f>
        <v>193.79999999999998</v>
      </c>
      <c r="K15" s="3">
        <f>K14*DATA!C16/DATA!C15</f>
        <v>193.79999999999998</v>
      </c>
      <c r="L15" s="3">
        <f>L14*DATA!C16/DATA!C15</f>
        <v>193.79999999999998</v>
      </c>
      <c r="M15" s="3">
        <f>M14*DATA!C16/DATA!C15</f>
        <v>193.79999999999998</v>
      </c>
      <c r="N15" s="3">
        <f>DATA!V2*30</f>
        <v>193.79999999999998</v>
      </c>
    </row>
    <row r="16" spans="3:15">
      <c r="C16" t="s">
        <v>28</v>
      </c>
      <c r="D16" s="3">
        <f>D15*DATA!C17/DATA!C16</f>
        <v>114.00000000000001</v>
      </c>
      <c r="E16" s="3">
        <f>E15*DATA!C17/DATA!C16</f>
        <v>114.00000000000001</v>
      </c>
      <c r="F16" s="3">
        <f>F15*DATA!C17/DATA!C16</f>
        <v>114.00000000000001</v>
      </c>
      <c r="G16" s="3">
        <f>G15*DATA!C17/DATA!C16</f>
        <v>114.00000000000001</v>
      </c>
      <c r="H16" s="3">
        <f>H15*DATA!C17/DATA!C16</f>
        <v>114.00000000000001</v>
      </c>
      <c r="I16" s="3">
        <f>I15*DATA!C17/DATA!C16</f>
        <v>114.00000000000001</v>
      </c>
      <c r="J16" s="3">
        <f>J15*DATA!C17/DATA!C16</f>
        <v>114</v>
      </c>
      <c r="K16" s="3">
        <f>K15*DATA!C17/DATA!C16</f>
        <v>114</v>
      </c>
      <c r="L16" s="3">
        <f>L15*DATA!C17/DATA!C16</f>
        <v>114</v>
      </c>
      <c r="M16" s="3">
        <f>M15*DATA!C17/DATA!C16</f>
        <v>114</v>
      </c>
      <c r="N16" s="3">
        <f>N15*DATA!C17/DATA!C16</f>
        <v>114</v>
      </c>
      <c r="O16" s="3">
        <f>DATA!W2*31</f>
        <v>114</v>
      </c>
    </row>
    <row r="17" spans="3:16">
      <c r="C17" t="s">
        <v>17</v>
      </c>
      <c r="D17" s="3"/>
      <c r="E17" s="3">
        <f>E16*DATA!C18/DATA!C17</f>
        <v>153.90000000000003</v>
      </c>
      <c r="F17" s="3">
        <f>F16*DATA!C18/DATA!C17</f>
        <v>153.90000000000003</v>
      </c>
      <c r="G17" s="3">
        <f>G16*DATA!C18/DATA!C17</f>
        <v>153.90000000000003</v>
      </c>
      <c r="H17" s="3">
        <f>H16*DATA!C18/DATA!C17</f>
        <v>153.90000000000003</v>
      </c>
      <c r="I17" s="3">
        <f>I16*DATA!C18/DATA!C17</f>
        <v>153.90000000000003</v>
      </c>
      <c r="J17" s="3">
        <f>J16*DATA!C18/DATA!C17</f>
        <v>153.9</v>
      </c>
      <c r="K17" s="3">
        <f>K16*DATA!C18/DATA!C17</f>
        <v>153.9</v>
      </c>
      <c r="L17" s="3">
        <f>L16*DATA!C18/DATA!C17</f>
        <v>153.9</v>
      </c>
      <c r="M17" s="3">
        <f>M16*DATA!C18/DATA!C17</f>
        <v>153.9</v>
      </c>
      <c r="N17" s="3">
        <f>N16*DATA!C18/DATA!C17</f>
        <v>153.9</v>
      </c>
      <c r="O17" s="3">
        <f>O16*DATA!C18/DATA!C17</f>
        <v>153.9</v>
      </c>
    </row>
    <row r="18" spans="3:16">
      <c r="C18" t="s">
        <v>18</v>
      </c>
      <c r="F18" s="3">
        <f>F17*DATA!C19/DATA!C18</f>
        <v>313.50000000000006</v>
      </c>
      <c r="G18" s="3">
        <f>G17*DATA!C19/DATA!C18</f>
        <v>313.50000000000006</v>
      </c>
      <c r="H18" s="3">
        <f>H17*DATA!C19/DATA!C18</f>
        <v>313.50000000000006</v>
      </c>
      <c r="I18" s="3">
        <f>I17*DATA!C19/DATA!C18</f>
        <v>313.50000000000006</v>
      </c>
      <c r="J18" s="3">
        <f>J17*DATA!C19/DATA!C18</f>
        <v>313.5</v>
      </c>
      <c r="K18" s="3">
        <f>K17*DATA!C19/DATA!C18</f>
        <v>313.5</v>
      </c>
      <c r="L18" s="3">
        <f>L17*DATA!C19/DATA!C18</f>
        <v>313.5</v>
      </c>
      <c r="M18" s="3">
        <f>M17*DATA!C19/DATA!C18</f>
        <v>313.5</v>
      </c>
      <c r="N18" s="3">
        <f>N17*DATA!C19/DATA!C18</f>
        <v>313.5</v>
      </c>
      <c r="O18" s="3">
        <f>O17*DATA!C19/DATA!C18</f>
        <v>313.5</v>
      </c>
    </row>
    <row r="19" spans="3:16">
      <c r="C19" t="s">
        <v>19</v>
      </c>
      <c r="F19" s="3"/>
      <c r="G19" s="3">
        <f>G18*DATA!C20/DATA!C19</f>
        <v>467.40000000000003</v>
      </c>
      <c r="H19" s="3">
        <f>H18*DATA!C20/DATA!C19</f>
        <v>467.40000000000003</v>
      </c>
      <c r="I19" s="3">
        <f>I18*DATA!C20/DATA!C19</f>
        <v>467.40000000000003</v>
      </c>
      <c r="J19" s="3">
        <f>J18*DATA!C20/DATA!C19</f>
        <v>467.4</v>
      </c>
      <c r="K19" s="3">
        <f>K18*DATA!C20/DATA!C19</f>
        <v>467.4</v>
      </c>
      <c r="L19" s="3">
        <f>L18*DATA!C20/DATA!C19</f>
        <v>467.4</v>
      </c>
      <c r="M19" s="3">
        <f>M18*DATA!C20/DATA!C19</f>
        <v>467.4</v>
      </c>
      <c r="N19" s="3">
        <f>N18*DATA!C20/DATA!C19</f>
        <v>467.4</v>
      </c>
      <c r="O19" s="3">
        <f>O18*DATA!C20/DATA!C19</f>
        <v>467.4</v>
      </c>
    </row>
    <row r="20" spans="3:16">
      <c r="C20" t="s">
        <v>20</v>
      </c>
      <c r="H20" s="3">
        <f>H19*DATA!C21/DATA!C20</f>
        <v>684.00000000000011</v>
      </c>
      <c r="I20" s="3">
        <f>I19*DATA!C21/DATA!C20</f>
        <v>684.00000000000011</v>
      </c>
      <c r="J20" s="3">
        <f>J19*DATA!C21/DATA!C20</f>
        <v>684</v>
      </c>
      <c r="K20" s="3">
        <f>K19*DATA!C21/DATA!C20</f>
        <v>684</v>
      </c>
      <c r="L20" s="3">
        <f>L19*DATA!C21/DATA!C20</f>
        <v>684</v>
      </c>
      <c r="M20" s="3">
        <f>M19*DATA!C21/DATA!C20</f>
        <v>684</v>
      </c>
      <c r="N20" s="3">
        <f>N19*DATA!C21/DATA!C20</f>
        <v>684</v>
      </c>
      <c r="O20" s="3">
        <f>O19*DATA!C21/DATA!C20</f>
        <v>684</v>
      </c>
    </row>
    <row r="21" spans="3:16">
      <c r="C21" t="s">
        <v>21</v>
      </c>
      <c r="I21" s="3">
        <f>I20*DATA!C22/DATA!C21</f>
        <v>769.50000000000011</v>
      </c>
      <c r="J21" s="3">
        <f>J20*DATA!C22/DATA!C21</f>
        <v>769.5</v>
      </c>
      <c r="K21" s="3">
        <f>K20*DATA!C22/DATA!C21</f>
        <v>769.5</v>
      </c>
      <c r="L21" s="3">
        <f>L20*DATA!C22/DATA!C21</f>
        <v>769.5</v>
      </c>
      <c r="M21" s="3">
        <f>M20*DATA!C22/DATA!C21</f>
        <v>769.5</v>
      </c>
      <c r="N21" s="3">
        <f>N20*DATA!C22/DATA!C21</f>
        <v>769.5</v>
      </c>
      <c r="O21" s="3">
        <f>O20*DATA!C22/DATA!C21</f>
        <v>769.5</v>
      </c>
    </row>
    <row r="22" spans="3:16">
      <c r="C22" t="s">
        <v>22</v>
      </c>
      <c r="J22" s="3">
        <f>J21*DATA!C23/DATA!C22</f>
        <v>723.9</v>
      </c>
      <c r="K22" s="3">
        <f>K21*DATA!C23/DATA!C22</f>
        <v>723.9</v>
      </c>
      <c r="L22" s="3">
        <f>L21*DATA!C23/DATA!C22</f>
        <v>723.9</v>
      </c>
      <c r="M22" s="3">
        <f>M21*DATA!C23/DATA!C22</f>
        <v>723.9</v>
      </c>
      <c r="N22" s="3">
        <f>N21*DATA!C23/DATA!C22</f>
        <v>723.9</v>
      </c>
      <c r="O22" s="3">
        <f>O21*DATA!C23/DATA!C22</f>
        <v>723.9</v>
      </c>
    </row>
    <row r="23" spans="3:16">
      <c r="C23" t="s">
        <v>23</v>
      </c>
      <c r="K23" s="3">
        <f>K22*DATA!C24/DATA!C23</f>
        <v>718.2</v>
      </c>
      <c r="L23" s="3">
        <f>L22*DATA!C24/DATA!C23</f>
        <v>718.2</v>
      </c>
      <c r="M23" s="3">
        <f>M22*DATA!C24/DATA!C23</f>
        <v>718.2</v>
      </c>
      <c r="N23" s="3">
        <f>N22*DATA!C24/DATA!C23</f>
        <v>718.2</v>
      </c>
      <c r="O23" s="3">
        <f>O22*DATA!C24/DATA!C23</f>
        <v>718.2</v>
      </c>
    </row>
    <row r="24" spans="3:16">
      <c r="C24" t="s">
        <v>24</v>
      </c>
      <c r="L24" s="3">
        <f>L23*DATA!C25/DATA!C24</f>
        <v>684.00000000000011</v>
      </c>
      <c r="M24" s="3">
        <f>M23*DATA!C25/DATA!C24</f>
        <v>684.00000000000011</v>
      </c>
      <c r="N24" s="3">
        <f>N23*DATA!C25/DATA!C24</f>
        <v>684.00000000000011</v>
      </c>
      <c r="O24" s="3">
        <f>O23*DATA!C25/DATA!C24</f>
        <v>684.00000000000011</v>
      </c>
    </row>
    <row r="25" spans="3:16">
      <c r="C25" t="s">
        <v>25</v>
      </c>
      <c r="M25" s="3">
        <f>M24*DATA!C26/DATA!C25</f>
        <v>530.10000000000014</v>
      </c>
      <c r="N25" s="3">
        <f>N24*DATA!C26/DATA!C25</f>
        <v>530.10000000000014</v>
      </c>
      <c r="O25" s="3">
        <f>O24*DATA!C26/DATA!C25</f>
        <v>530.10000000000014</v>
      </c>
    </row>
    <row r="26" spans="3:16">
      <c r="C26" t="s">
        <v>26</v>
      </c>
      <c r="N26" s="3">
        <f>N25*DATA!C27/DATA!C26</f>
        <v>347.70000000000005</v>
      </c>
      <c r="O26" s="3">
        <f>O25*DATA!C27/DATA!C26</f>
        <v>347.70000000000005</v>
      </c>
    </row>
    <row r="27" spans="3:16">
      <c r="C27" t="s">
        <v>27</v>
      </c>
      <c r="O27" s="3">
        <f>O26*DATA!C28/DATA!C27</f>
        <v>193.8</v>
      </c>
    </row>
    <row r="28" spans="3:16">
      <c r="C28" t="s">
        <v>28</v>
      </c>
    </row>
    <row r="29" spans="3:16">
      <c r="D29" s="3">
        <f>SUM(D5:D28)</f>
        <v>5700.0000000000009</v>
      </c>
      <c r="E29" s="3">
        <f>SUM(E5:E28)</f>
        <v>5700</v>
      </c>
      <c r="F29" s="3">
        <f t="shared" ref="F29:O29" si="0">SUM(F5:F28)</f>
        <v>5700</v>
      </c>
      <c r="G29" s="3">
        <f t="shared" si="0"/>
        <v>5700</v>
      </c>
      <c r="H29" s="3">
        <f t="shared" si="0"/>
        <v>5700</v>
      </c>
      <c r="I29" s="3">
        <f t="shared" si="0"/>
        <v>5700</v>
      </c>
      <c r="J29" s="3">
        <f t="shared" si="0"/>
        <v>5700</v>
      </c>
      <c r="K29" s="3">
        <f t="shared" si="0"/>
        <v>5699.9999999999991</v>
      </c>
      <c r="L29" s="3">
        <f t="shared" si="0"/>
        <v>5700</v>
      </c>
      <c r="M29" s="3">
        <f t="shared" si="0"/>
        <v>5700.0000000000009</v>
      </c>
      <c r="N29" s="3">
        <f t="shared" si="0"/>
        <v>5700</v>
      </c>
      <c r="O29" s="3">
        <f t="shared" si="0"/>
        <v>5700.0000000000009</v>
      </c>
    </row>
    <row r="31" spans="3:16">
      <c r="P31" s="3">
        <f>SUM(D29:O29)/12</f>
        <v>5700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Indtast Kw</vt:lpstr>
      <vt:lpstr>DATA</vt:lpstr>
      <vt:lpstr>Kwp beregner</vt:lpstr>
      <vt:lpstr>!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Claus</dc:creator>
  <cp:lastModifiedBy>Claus</cp:lastModifiedBy>
  <dcterms:created xsi:type="dcterms:W3CDTF">2012-05-22T19:34:52Z</dcterms:created>
  <dcterms:modified xsi:type="dcterms:W3CDTF">2012-09-24T16:00:50Z</dcterms:modified>
</cp:coreProperties>
</file>